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6ED00804-50AD-4F04-8634-74662760C6AA}" xr6:coauthVersionLast="43" xr6:coauthVersionMax="43" xr10:uidLastSave="{00000000-0000-0000-0000-000000000000}"/>
  <bookViews>
    <workbookView xWindow="-120" yWindow="-120" windowWidth="21840" windowHeight="13140" activeTab="1" xr2:uid="{00000000-000D-0000-FFFF-FFFF00000000}"/>
  </bookViews>
  <sheets>
    <sheet name="СІЧЕНЬ 2024" sheetId="1" r:id="rId1"/>
    <sheet name="ЛЮТИЙ 2024" sheetId="2" r:id="rId2"/>
    <sheet name="БЕРЕЗЕНЬ 2023" sheetId="3" r:id="rId3"/>
    <sheet name="КВІТЕНЬ 2023" sheetId="4" r:id="rId4"/>
    <sheet name="ТРАВЕНЬ 2023" sheetId="5" r:id="rId5"/>
    <sheet name="ЧЕРВЕНЬ 2023 " sheetId="6" r:id="rId6"/>
    <sheet name="ЛИПЕНЬ 2023" sheetId="7" r:id="rId7"/>
    <sheet name="СЕРПЕНЬ 2023 " sheetId="8" r:id="rId8"/>
    <sheet name="ВЕРЕСЕНЬ 2023" sheetId="9" r:id="rId9"/>
    <sheet name="ЖОВТЕНЬ 2023" sheetId="10" r:id="rId10"/>
    <sheet name="ЛИСТОПАД 2023" sheetId="11" r:id="rId11"/>
    <sheet name="ГРУДЕНЬ 2022 " sheetId="12" r:id="rId12"/>
    <sheet name="РІК 2022  " sheetId="13" r:id="rId13"/>
  </sheets>
  <definedNames>
    <definedName name="_xlnm.Print_Area" localSheetId="2">'БЕРЕЗЕНЬ 2023'!$N$4:$V$36</definedName>
    <definedName name="_xlnm.Print_Area" localSheetId="8">'ВЕРЕСЕНЬ 2023'!$B$3:$H$28</definedName>
    <definedName name="_xlnm.Print_Area" localSheetId="11">'ГРУДЕНЬ 2022 '!#REF!</definedName>
    <definedName name="_xlnm.Print_Area" localSheetId="9">'ЖОВТЕНЬ 2023'!$A$1:$H$32</definedName>
    <definedName name="_xlnm.Print_Area" localSheetId="3">'КВІТЕНЬ 2023'!$A$1:$I$34</definedName>
    <definedName name="_xlnm.Print_Area" localSheetId="6">'ЛИПЕНЬ 2023'!$B$1:$H$33</definedName>
    <definedName name="_xlnm.Print_Area" localSheetId="10">'ЛИСТОПАД 2023'!$A$1:$H$32</definedName>
    <definedName name="_xlnm.Print_Area" localSheetId="1">'ЛЮТИЙ 2024'!$A$1:$H$33</definedName>
    <definedName name="_xlnm.Print_Area" localSheetId="12">'РІК 2022  '!#REF!</definedName>
    <definedName name="_xlnm.Print_Area" localSheetId="7">'СЕРПЕНЬ 2023 '!$A$1:$H$33</definedName>
    <definedName name="_xlnm.Print_Area" localSheetId="0">'СІЧЕНЬ 2024'!$A$1:$H$35</definedName>
    <definedName name="_xlnm.Print_Area" localSheetId="4">'ТРАВЕНЬ 2023'!$A$1:$H$33</definedName>
    <definedName name="_xlnm.Print_Area" localSheetId="5">'ЧЕРВЕНЬ 2023 '!$O$2:$V$35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24" i="11" l="1"/>
  <c r="H14" i="8" l="1"/>
  <c r="H19" i="3"/>
  <c r="N24" i="2" l="1"/>
  <c r="X29" i="12" l="1"/>
  <c r="X28" i="12"/>
  <c r="H11" i="13"/>
  <c r="Z24" i="13" l="1"/>
  <c r="Z25" i="13" s="1"/>
  <c r="H19" i="6" l="1"/>
  <c r="H19" i="5" l="1"/>
  <c r="H19" i="4" l="1"/>
  <c r="U14" i="3" l="1"/>
  <c r="H19" i="10" l="1"/>
  <c r="W27" i="9" l="1"/>
  <c r="W26" i="9"/>
  <c r="W25" i="9"/>
  <c r="W24" i="9"/>
  <c r="W20" i="9"/>
  <c r="W17" i="9"/>
  <c r="W22" i="9" l="1"/>
  <c r="H19" i="9" l="1"/>
  <c r="H19" i="8" l="1"/>
  <c r="X26" i="12" l="1"/>
  <c r="X22" i="12"/>
  <c r="X19" i="12"/>
  <c r="X21" i="12"/>
  <c r="H19" i="12"/>
  <c r="V25" i="6" l="1"/>
  <c r="V24" i="6"/>
  <c r="V23" i="6"/>
  <c r="V22" i="6"/>
  <c r="V15" i="6"/>
  <c r="V17" i="6" s="1"/>
  <c r="V18" i="6"/>
  <c r="V20" i="6"/>
  <c r="U27" i="3" l="1"/>
  <c r="H24" i="13" s="1"/>
  <c r="U25" i="3"/>
  <c r="U24" i="3"/>
  <c r="H21" i="13" s="1"/>
  <c r="U20" i="3"/>
  <c r="U19" i="3"/>
  <c r="U17" i="3"/>
  <c r="H14" i="13" s="1"/>
  <c r="H16" i="13" s="1"/>
  <c r="H16" i="7" l="1"/>
  <c r="W19" i="9" s="1"/>
  <c r="H19" i="7" l="1"/>
  <c r="X27" i="12" l="1"/>
  <c r="H22" i="13" s="1"/>
  <c r="H19" i="11"/>
  <c r="X24" i="12" s="1"/>
  <c r="H19" i="1"/>
  <c r="H27" i="1" l="1"/>
  <c r="H11" i="2" s="1"/>
  <c r="U26" i="3" l="1"/>
  <c r="H23" i="13" s="1"/>
  <c r="H19" i="13" s="1"/>
  <c r="H27" i="13" s="1"/>
  <c r="H19" i="2"/>
  <c r="H27" i="2" s="1"/>
  <c r="H11" i="3" s="1"/>
  <c r="H27" i="3" s="1"/>
  <c r="H11" i="4" s="1"/>
  <c r="U22" i="3" l="1"/>
  <c r="U30" i="3" s="1"/>
  <c r="V12" i="6"/>
  <c r="V28" i="6" s="1"/>
  <c r="H27" i="4"/>
  <c r="H11" i="5" s="1"/>
  <c r="H27" i="5" s="1"/>
  <c r="H11" i="6" s="1"/>
  <c r="H27" i="6" s="1"/>
  <c r="H11" i="7" s="1"/>
  <c r="H27" i="7" l="1"/>
  <c r="H11" i="8" s="1"/>
  <c r="H27" i="8" s="1"/>
  <c r="H11" i="9" s="1"/>
  <c r="H27" i="9" s="1"/>
  <c r="H11" i="10" s="1"/>
  <c r="W14" i="9"/>
  <c r="X16" i="12" l="1"/>
  <c r="H27" i="10"/>
  <c r="H11" i="11" s="1"/>
  <c r="H27" i="11" s="1"/>
  <c r="H11" i="12" s="1"/>
  <c r="H27" i="12" s="1"/>
  <c r="W30" i="9"/>
  <c r="Y22" i="9" s="1"/>
  <c r="Y23" i="9" s="1"/>
  <c r="X32" i="12" l="1"/>
  <c r="Z24" i="12" s="1"/>
  <c r="Z25" i="12" s="1"/>
</calcChain>
</file>

<file path=xl/sharedStrings.xml><?xml version="1.0" encoding="utf-8"?>
<sst xmlns="http://schemas.openxmlformats.org/spreadsheetml/2006/main" count="323" uniqueCount="61">
  <si>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</si>
  <si>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</si>
  <si>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</si>
  <si>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</si>
  <si>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</si>
  <si>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</si>
  <si>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</si>
  <si>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</si>
  <si>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</si>
  <si>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</si>
  <si>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</si>
  <si>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</si>
  <si>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</si>
  <si>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</si>
  <si>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</si>
  <si>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</si>
  <si>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Залишок коштів на 01.01.2022 р.</t>
  </si>
  <si>
    <t>Залишок коштів на 01.03.2022 р.</t>
  </si>
  <si>
    <t>ГРУДЕНЬ   2022 р.</t>
  </si>
  <si>
    <t>Залишок коштів на 31.12.2022 р.</t>
  </si>
  <si>
    <t>Залишок коштів на 01.12.2022 р.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</si>
  <si>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2022 р.</t>
    </r>
  </si>
  <si>
    <t>РІК   2022 р.</t>
  </si>
  <si>
    <t>БЕРЕЗЕНЬ   2023 р.</t>
  </si>
  <si>
    <t>Залишок коштів на 31.03.2023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</si>
  <si>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2023 р.</t>
    </r>
  </si>
  <si>
    <t>КВІТЕНЬ   2023 р.</t>
  </si>
  <si>
    <t>Залишок коштів на 01.04.2023 р.</t>
  </si>
  <si>
    <t>Залишок коштів на 30.04.2023 р.</t>
  </si>
  <si>
    <t>ТРАВЕНЬ   2023 р.</t>
  </si>
  <si>
    <t>Залишок коштів на 01.05.2023 р.</t>
  </si>
  <si>
    <t>Залишок коштів на 31.05.2023 р.</t>
  </si>
  <si>
    <t>ЧЕРВЕНЬ   2023 р.</t>
  </si>
  <si>
    <t>Залишок коштів на 01.06.2023 р.</t>
  </si>
  <si>
    <t>Залишок коштів на 30.06.2023 р.</t>
  </si>
  <si>
    <t>Благодійного фонду "Ліцей 2000"</t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</si>
  <si>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2023 р.</t>
    </r>
  </si>
  <si>
    <t>ЛИПЕНЬ   2023 р.</t>
  </si>
  <si>
    <t>Залишок коштів на 01.07.2023 р.</t>
  </si>
  <si>
    <t>Залишок коштів на 31.07.2023 р.</t>
  </si>
  <si>
    <t>Залишок коштів на 01.08.2023 р.</t>
  </si>
  <si>
    <t>Залишок коштів на 30.08.2023 р.</t>
  </si>
  <si>
    <t>СЕРПЕНЬ   2023 р.</t>
  </si>
  <si>
    <t>ВЕРЕСЕНЬ   2023 р.</t>
  </si>
  <si>
    <t>Залишок коштів на 01.09.2023 р.</t>
  </si>
  <si>
    <t>Залишок коштів на 30.09.2023 р.</t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</si>
  <si>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2023 р.</t>
    </r>
  </si>
  <si>
    <t>ЖОВТЕНЬ   2023 р.</t>
  </si>
  <si>
    <t>Залишок коштів на 01.10.2023 р.</t>
  </si>
  <si>
    <t>Залишок коштів на 31.10.2023 р.</t>
  </si>
  <si>
    <t>ЛИСТОПАД   2023 р.</t>
  </si>
  <si>
    <t>Залишок коштів на 01.11.2023 р.</t>
  </si>
  <si>
    <t>Залишок коштів на 30.11.2023 р.</t>
  </si>
  <si>
    <t>С І Ч Е Н Ь   2024 р.</t>
  </si>
  <si>
    <t>Залишок коштів на 01.01.2024 р.</t>
  </si>
  <si>
    <t>Залишок коштів на 31.01.2024 р.</t>
  </si>
  <si>
    <t xml:space="preserve">   відшкодування витрат ЗАЛ "Перспектива"</t>
  </si>
  <si>
    <t xml:space="preserve">   матеріальні цінності, передані в ЗАЛ "Перспектива"</t>
  </si>
  <si>
    <t>ЛЮТИЙ   2024 р.</t>
  </si>
  <si>
    <t>Залишок коштів на 01.02.2024 р.</t>
  </si>
  <si>
    <t>Залишок коштів на 28.02.2024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</si>
</sst>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4"/>
  <sheetViews>
    <sheetView topLeftCell="A10" workbookViewId="0">
      <selection activeCell="H16" sqref="H16"/>
    </sheetView>
  </sheetViews>
  <sheetFormatPr defaultRowHeight="15" x14ac:dyDescent="0.25"/>
  <cols>
    <col min="1" max="1" width="2.85546875" customWidth="1"/>
    <col min="3" max="3" width="16.28515625" customWidth="1"/>
    <col min="6" max="6" width="11" customWidth="1"/>
    <col min="7" max="7" width="12.57031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  <col min="16" max="16" width="9.140625" style="23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53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54</v>
      </c>
      <c r="C11" s="9"/>
      <c r="D11" s="9"/>
      <c r="E11" s="9"/>
      <c r="F11" s="15"/>
      <c r="G11" s="9"/>
      <c r="H11" s="24">
        <v>30137.78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261750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SUM(H14-H17)</f>
        <v>256875</v>
      </c>
      <c r="I16" s="9"/>
      <c r="J16" s="9"/>
    </row>
    <row r="17" spans="1:11" ht="18" x14ac:dyDescent="0.25">
      <c r="A17" s="9"/>
      <c r="B17" s="9" t="s">
        <v>6</v>
      </c>
      <c r="C17" s="9"/>
      <c r="D17" s="9"/>
      <c r="E17" s="9"/>
      <c r="F17" s="9"/>
      <c r="G17" s="9"/>
      <c r="H17" s="16">
        <v>4875</v>
      </c>
      <c r="I17" s="9"/>
      <c r="J17" s="9"/>
    </row>
    <row r="18" spans="1:11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285014.69</v>
      </c>
      <c r="I19" s="19"/>
      <c r="J19" s="16"/>
    </row>
    <row r="20" spans="1:11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1" ht="18" x14ac:dyDescent="0.25">
      <c r="A21" s="9"/>
      <c r="B21" s="9" t="s">
        <v>9</v>
      </c>
      <c r="C21" s="9"/>
      <c r="D21" s="9"/>
      <c r="E21" s="9"/>
      <c r="F21" s="9"/>
      <c r="G21" s="9"/>
      <c r="H21" s="16">
        <v>244820</v>
      </c>
      <c r="I21" s="9"/>
      <c r="J21" s="9"/>
      <c r="K21" s="23"/>
    </row>
    <row r="22" spans="1:11" ht="18" x14ac:dyDescent="0.25">
      <c r="A22" s="9"/>
      <c r="B22" s="9" t="s">
        <v>56</v>
      </c>
      <c r="C22" s="9"/>
      <c r="D22" s="9"/>
      <c r="E22" s="9"/>
      <c r="F22" s="9"/>
      <c r="G22" s="9"/>
      <c r="H22" s="16">
        <v>2574</v>
      </c>
      <c r="I22" s="9"/>
      <c r="J22" s="9"/>
    </row>
    <row r="23" spans="1:11" ht="18" x14ac:dyDescent="0.25">
      <c r="A23" s="9"/>
      <c r="B23" s="9" t="s">
        <v>57</v>
      </c>
      <c r="C23" s="9"/>
      <c r="D23" s="9"/>
      <c r="E23" s="9"/>
      <c r="F23" s="9"/>
      <c r="G23" s="9"/>
      <c r="H23" s="16">
        <v>26458.71</v>
      </c>
      <c r="I23" s="9"/>
      <c r="J23" s="9"/>
    </row>
    <row r="24" spans="1:11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11161.98</v>
      </c>
      <c r="I24" s="9"/>
      <c r="J24" s="9"/>
    </row>
    <row r="25" spans="1:11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/>
    </row>
    <row r="26" spans="1:11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 x14ac:dyDescent="0.25">
      <c r="A27" s="9"/>
      <c r="B27" s="9" t="s">
        <v>55</v>
      </c>
      <c r="C27" s="9"/>
      <c r="D27" s="9"/>
      <c r="E27" s="9"/>
      <c r="F27" s="9"/>
      <c r="G27" s="9"/>
      <c r="H27" s="16">
        <f>SUM(H11+H14-H19)</f>
        <v>6873.0900000000256</v>
      </c>
      <c r="I27" s="9"/>
      <c r="J27" s="16"/>
    </row>
    <row r="28" spans="1:11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1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1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1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1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4"/>
  <sheetViews>
    <sheetView topLeftCell="A7" workbookViewId="0">
      <selection activeCell="H17" sqref="H1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4257812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47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48</v>
      </c>
      <c r="C11" s="9"/>
      <c r="D11" s="9"/>
      <c r="E11" s="9"/>
      <c r="F11" s="15"/>
      <c r="G11" s="9"/>
      <c r="H11" s="24">
        <f>SUM('ВЕРЕСЕНЬ 2023'!H27)</f>
        <v>23635.130000000121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229457.5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226332.5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3125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255340.05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237268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8150.87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9921.18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49</v>
      </c>
      <c r="C27" s="9"/>
      <c r="D27" s="9"/>
      <c r="E27" s="9"/>
      <c r="F27" s="9"/>
      <c r="G27" s="9"/>
      <c r="H27" s="16">
        <f>SUM(H11+H14-H19)</f>
        <v>-2247.4199999998673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4"/>
  <sheetViews>
    <sheetView workbookViewId="0">
      <selection activeCell="H28" sqref="H2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50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51</v>
      </c>
      <c r="C11" s="9"/>
      <c r="D11" s="9"/>
      <c r="E11" s="9"/>
      <c r="F11" s="15"/>
      <c r="G11" s="9"/>
      <c r="H11" s="24">
        <f>SUM('ЖОВТЕНЬ 2023'!H27)</f>
        <v>-2247.4199999998673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251119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251119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249778.65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221532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5357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12658.47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f>SUM(5635+1540+1260+52.5+52.5+500+1191.18)</f>
        <v>10231.18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52</v>
      </c>
      <c r="C27" s="9"/>
      <c r="D27" s="9"/>
      <c r="E27" s="9"/>
      <c r="F27" s="9"/>
      <c r="G27" s="9"/>
      <c r="H27" s="16">
        <f>SUM(H11+H14-H19)</f>
        <v>-907.06999999986147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54"/>
  <sheetViews>
    <sheetView topLeftCell="A13" workbookViewId="0">
      <selection activeCell="F38" sqref="F3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18</v>
      </c>
      <c r="F8" s="7"/>
      <c r="G8" s="7"/>
      <c r="H8" s="8"/>
      <c r="I8" s="7"/>
      <c r="R8" s="3"/>
      <c r="S8" s="3"/>
      <c r="T8" s="3"/>
      <c r="U8" s="4" t="s">
        <v>0</v>
      </c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 t="s">
        <v>1</v>
      </c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20</v>
      </c>
      <c r="C11" s="9"/>
      <c r="D11" s="9"/>
      <c r="E11" s="9"/>
      <c r="F11" s="15"/>
      <c r="G11" s="9"/>
      <c r="H11" s="24">
        <f>SUM('ЛИСТОПАД 2023'!H27)</f>
        <v>-907.06999999986147</v>
      </c>
      <c r="I11" s="9"/>
      <c r="J11" s="9"/>
      <c r="R11" s="9"/>
      <c r="S11" s="9"/>
      <c r="T11" s="10" t="s">
        <v>2</v>
      </c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23.25" x14ac:dyDescent="0.3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 t="s">
        <v>21</v>
      </c>
      <c r="U13" s="10"/>
      <c r="V13" s="7"/>
      <c r="W13" s="7"/>
      <c r="X13" s="8"/>
      <c r="Y13" s="7"/>
    </row>
    <row r="14" spans="1:26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310872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5"/>
    </row>
    <row r="16" spans="1:26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310872</v>
      </c>
      <c r="I16" s="9"/>
      <c r="J16" s="9"/>
      <c r="R16" s="9" t="s">
        <v>20</v>
      </c>
      <c r="S16" s="9"/>
      <c r="T16" s="9"/>
      <c r="U16" s="9"/>
      <c r="V16" s="15"/>
      <c r="W16" s="9"/>
      <c r="X16" s="16">
        <f>SUM('ЖОВТЕНЬ 2023'!H11)</f>
        <v>23635.130000000121</v>
      </c>
      <c r="Y16" s="9"/>
      <c r="Z16" s="9"/>
    </row>
    <row r="17" spans="1:2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5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5"/>
    </row>
    <row r="19" spans="1:2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320336.77999999997</v>
      </c>
      <c r="I19" s="19"/>
      <c r="J19" s="16"/>
      <c r="R19" s="17" t="s">
        <v>3</v>
      </c>
      <c r="S19" s="17"/>
      <c r="T19" s="17"/>
      <c r="U19" s="17"/>
      <c r="V19" s="17"/>
      <c r="W19" s="17"/>
      <c r="X19" s="18">
        <f>SUM('ЖОВТЕНЬ 2023'!H14+'ЛИСТОПАД 2023'!H14+'ГРУДЕНЬ 2022 '!H14)</f>
        <v>791448.5</v>
      </c>
      <c r="Y19" s="17"/>
      <c r="Z19" s="17"/>
    </row>
    <row r="20" spans="1:2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R20" s="9"/>
      <c r="S20" s="9" t="s">
        <v>4</v>
      </c>
      <c r="T20" s="9"/>
      <c r="U20" s="9"/>
      <c r="V20" s="9"/>
      <c r="W20" s="9"/>
      <c r="X20" s="16"/>
      <c r="Y20" s="9"/>
      <c r="Z20" s="9"/>
    </row>
    <row r="21" spans="1:26" ht="18" x14ac:dyDescent="0.25">
      <c r="A21" s="9"/>
      <c r="B21" s="9" t="s">
        <v>9</v>
      </c>
      <c r="C21" s="9"/>
      <c r="D21" s="9"/>
      <c r="E21" s="9"/>
      <c r="F21" s="9"/>
      <c r="G21" s="9"/>
      <c r="H21" s="16">
        <v>299736</v>
      </c>
      <c r="I21" s="9"/>
      <c r="J21" s="9"/>
      <c r="R21" s="9" t="s">
        <v>5</v>
      </c>
      <c r="S21" s="9"/>
      <c r="T21" s="9"/>
      <c r="U21" s="9"/>
      <c r="V21" s="9"/>
      <c r="W21" s="9"/>
      <c r="X21" s="16">
        <f>SUM('ЛИПЕНЬ 2023'!I18+'СЕРПЕНЬ 2023 '!I18+'ВЕРЕСЕНЬ 2023'!I18)</f>
        <v>0</v>
      </c>
      <c r="Y21" s="9"/>
      <c r="Z21" s="9"/>
    </row>
    <row r="22" spans="1:26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  <c r="R22" s="9" t="s">
        <v>6</v>
      </c>
      <c r="S22" s="9"/>
      <c r="T22" s="9"/>
      <c r="U22" s="9"/>
      <c r="V22" s="9"/>
      <c r="W22" s="9"/>
      <c r="X22" s="16">
        <f>SUM('ЖОВТЕНЬ 2023'!H17)</f>
        <v>3125</v>
      </c>
      <c r="Y22" s="9"/>
      <c r="Z22" s="9"/>
    </row>
    <row r="23" spans="1:26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10900.6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5"/>
    </row>
    <row r="24" spans="1:26" ht="20.25" x14ac:dyDescent="0.3">
      <c r="A24" s="9"/>
      <c r="B24" s="9" t="s">
        <v>12</v>
      </c>
      <c r="C24" s="9"/>
      <c r="D24" s="9"/>
      <c r="E24" s="9"/>
      <c r="F24" s="9"/>
      <c r="G24" s="9"/>
      <c r="H24" s="16">
        <v>9700.18</v>
      </c>
      <c r="I24" s="9"/>
      <c r="J24" s="9"/>
      <c r="R24" s="17" t="s">
        <v>7</v>
      </c>
      <c r="S24" s="19"/>
      <c r="T24" s="19"/>
      <c r="U24" s="19"/>
      <c r="V24" s="19"/>
      <c r="W24" s="19"/>
      <c r="X24" s="18">
        <f>SUM('ЖОВТЕНЬ 2023'!H19+'ЛИСТОПАД 2023'!H19+'ГРУДЕНЬ 2022 '!H19)</f>
        <v>825455.48</v>
      </c>
      <c r="Y24" s="19"/>
      <c r="Z24" s="16">
        <f>SUM(X16+X19-X32)</f>
        <v>825455.48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R25" s="9"/>
      <c r="S25" s="9" t="s">
        <v>8</v>
      </c>
      <c r="T25" s="9"/>
      <c r="U25" s="9"/>
      <c r="V25" s="9"/>
      <c r="W25" s="9"/>
      <c r="X25" s="16"/>
      <c r="Y25" s="9"/>
      <c r="Z25" s="16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 t="s">
        <v>9</v>
      </c>
      <c r="S26" s="9"/>
      <c r="T26" s="9"/>
      <c r="U26" s="9"/>
      <c r="V26" s="9"/>
      <c r="W26" s="9"/>
      <c r="X26" s="16">
        <f>SUM('ЖОВТЕНЬ 2023'!H21+'ЛИСТОПАД 2023'!H21+'ГРУДЕНЬ 2022 '!H21)</f>
        <v>758536</v>
      </c>
      <c r="Y26" s="9"/>
      <c r="Z26" s="9"/>
    </row>
    <row r="27" spans="1:26" ht="18" x14ac:dyDescent="0.25">
      <c r="A27" s="9"/>
      <c r="B27" s="9" t="s">
        <v>19</v>
      </c>
      <c r="C27" s="9"/>
      <c r="D27" s="9"/>
      <c r="E27" s="9"/>
      <c r="F27" s="9"/>
      <c r="G27" s="9"/>
      <c r="H27" s="16">
        <f>SUM(H11+H14-H19)</f>
        <v>-10371.849999999802</v>
      </c>
      <c r="I27" s="9"/>
      <c r="J27" s="16"/>
      <c r="R27" s="9" t="s">
        <v>10</v>
      </c>
      <c r="S27" s="9"/>
      <c r="T27" s="9"/>
      <c r="U27" s="9"/>
      <c r="V27" s="9"/>
      <c r="W27" s="9"/>
      <c r="X27" s="16">
        <f>SUM('ЖОВТЕНЬ 2023'!H22+'ЛИСТОПАД 2023'!H22+'ГРУДЕНЬ 2022 '!H22)</f>
        <v>5357</v>
      </c>
      <c r="Y27" s="9"/>
      <c r="Z27" s="9"/>
    </row>
    <row r="28" spans="1:26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R28" s="9" t="s">
        <v>11</v>
      </c>
      <c r="S28" s="9"/>
      <c r="T28" s="9"/>
      <c r="U28" s="9"/>
      <c r="V28" s="9"/>
      <c r="W28" s="9"/>
      <c r="X28" s="16">
        <f>SUM('ЖОВТЕНЬ 2023'!H23+'ЛИСТОПАД 2023'!H23+'ГРУДЕНЬ 2022 '!H23)</f>
        <v>31709.940000000002</v>
      </c>
      <c r="Y28" s="9"/>
      <c r="Z28" s="9"/>
    </row>
    <row r="29" spans="1:26" ht="18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R29" s="9" t="s">
        <v>12</v>
      </c>
      <c r="S29" s="9"/>
      <c r="T29" s="9"/>
      <c r="U29" s="9"/>
      <c r="V29" s="9"/>
      <c r="W29" s="9"/>
      <c r="X29" s="16">
        <f>SUM('ЖОВТЕНЬ 2023'!H24+'ЛИСТОПАД 2023'!H24+'ГРУДЕНЬ 2022 '!H24)</f>
        <v>29852.54</v>
      </c>
      <c r="Y29" s="9"/>
      <c r="Z29" s="9"/>
    </row>
    <row r="30" spans="1:2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R30" s="1"/>
      <c r="S30" s="1"/>
      <c r="T30" s="1"/>
      <c r="U30" s="1"/>
      <c r="V30" s="1"/>
      <c r="W30" s="1"/>
      <c r="X30" s="20"/>
      <c r="Y30" s="1"/>
      <c r="Z30" s="25"/>
    </row>
    <row r="31" spans="1:2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R31" s="1"/>
      <c r="S31" s="1"/>
      <c r="T31" s="1"/>
      <c r="U31" s="1"/>
      <c r="V31" s="1"/>
      <c r="W31" s="1"/>
      <c r="X31" s="2"/>
      <c r="Y31" s="1"/>
      <c r="Z31" s="25"/>
    </row>
    <row r="32" spans="1:2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R32" s="9" t="s">
        <v>19</v>
      </c>
      <c r="S32" s="9"/>
      <c r="T32" s="9"/>
      <c r="U32" s="9"/>
      <c r="V32" s="9"/>
      <c r="W32" s="9"/>
      <c r="X32" s="16">
        <f>SUM(X16+X19-X24)</f>
        <v>-10371.84999999986</v>
      </c>
      <c r="Y32" s="9"/>
      <c r="Z32" s="16"/>
    </row>
    <row r="33" spans="1:26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R33" s="1"/>
      <c r="S33" s="1"/>
      <c r="T33" s="1"/>
      <c r="U33" s="1"/>
      <c r="V33" s="1"/>
      <c r="W33" s="1"/>
      <c r="X33" s="2"/>
      <c r="Y33" s="1"/>
      <c r="Z33" s="26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26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R36" s="9" t="s">
        <v>13</v>
      </c>
      <c r="S36" s="9"/>
      <c r="T36" s="9" t="s">
        <v>14</v>
      </c>
      <c r="U36" s="9"/>
      <c r="V36" s="9"/>
      <c r="W36" s="9"/>
      <c r="X36" s="16" t="s">
        <v>15</v>
      </c>
      <c r="Y36" s="9"/>
    </row>
    <row r="37" spans="1:26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  <c r="R38" s="26"/>
      <c r="S38" s="26"/>
      <c r="T38" s="26"/>
      <c r="U38" s="26"/>
      <c r="V38" s="26"/>
      <c r="W38" s="26"/>
      <c r="X38" s="27"/>
      <c r="Y38" s="26"/>
    </row>
    <row r="39" spans="1:26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6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6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6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6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6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6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6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6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6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54"/>
  <sheetViews>
    <sheetView topLeftCell="A12" workbookViewId="0">
      <selection activeCell="H25" sqref="H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5703125" style="23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22</v>
      </c>
      <c r="F8" s="7"/>
      <c r="G8" s="7"/>
      <c r="H8" s="8"/>
      <c r="I8" s="7"/>
      <c r="R8" s="3"/>
      <c r="S8" s="3"/>
      <c r="T8" s="3"/>
      <c r="U8" s="4"/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/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16</v>
      </c>
      <c r="C11" s="9"/>
      <c r="D11" s="9"/>
      <c r="E11" s="9"/>
      <c r="F11" s="15"/>
      <c r="G11" s="9"/>
      <c r="H11" s="24">
        <f>SUM('СІЧЕНЬ 2024'!H11)</f>
        <v>30137.78</v>
      </c>
      <c r="I11" s="9"/>
      <c r="J11" s="9"/>
      <c r="R11" s="9"/>
      <c r="S11" s="9"/>
      <c r="T11" s="10"/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18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/>
      <c r="U13" s="10"/>
      <c r="V13" s="7"/>
      <c r="W13" s="7"/>
      <c r="X13" s="8"/>
      <c r="Y13" s="7"/>
    </row>
    <row r="14" spans="1:26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f>SUM('БЕРЕЗЕНЬ 2023'!U17+'ЧЕРВЕНЬ 2023 '!V15+'ВЕРЕСЕНЬ 2023'!W17+'ГРУДЕНЬ 2022 '!X19)</f>
        <v>3047308.1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5"/>
    </row>
    <row r="16" spans="1:26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SUM(H14)</f>
        <v>3047308.1</v>
      </c>
      <c r="I16" s="9"/>
      <c r="J16" s="9"/>
      <c r="R16" s="9"/>
      <c r="S16" s="9"/>
      <c r="T16" s="9"/>
      <c r="U16" s="9"/>
      <c r="V16" s="15"/>
      <c r="W16" s="9"/>
      <c r="X16" s="16"/>
      <c r="Y16" s="9"/>
      <c r="Z16" s="9"/>
    </row>
    <row r="17" spans="1:2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5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5"/>
    </row>
    <row r="19" spans="1:2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3087817.7300000004</v>
      </c>
      <c r="I19" s="19"/>
      <c r="J19" s="16"/>
      <c r="R19" s="17"/>
      <c r="S19" s="17"/>
      <c r="T19" s="17"/>
      <c r="U19" s="17"/>
      <c r="V19" s="17"/>
      <c r="W19" s="17"/>
      <c r="X19" s="18"/>
      <c r="Y19" s="17"/>
      <c r="Z19" s="17"/>
    </row>
    <row r="20" spans="1:2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R20" s="9"/>
      <c r="S20" s="9"/>
      <c r="T20" s="9"/>
      <c r="U20" s="9"/>
      <c r="V20" s="9"/>
      <c r="W20" s="9"/>
      <c r="X20" s="16"/>
      <c r="Y20" s="9"/>
      <c r="Z20" s="9"/>
    </row>
    <row r="21" spans="1:26" ht="18" x14ac:dyDescent="0.25">
      <c r="A21" s="9"/>
      <c r="B21" s="9" t="s">
        <v>9</v>
      </c>
      <c r="C21" s="9"/>
      <c r="D21" s="9"/>
      <c r="E21" s="9"/>
      <c r="F21" s="9"/>
      <c r="G21" s="9"/>
      <c r="H21" s="16">
        <f>SUM('БЕРЕЗЕНЬ 2023'!U24+'ЧЕРВЕНЬ 2023 '!V22+'ВЕРЕСЕНЬ 2023'!W24+'ГРУДЕНЬ 2022 '!X26)</f>
        <v>2644994</v>
      </c>
      <c r="I21" s="9"/>
      <c r="J21" s="9"/>
      <c r="R21" s="9"/>
      <c r="S21" s="9"/>
      <c r="T21" s="9"/>
      <c r="U21" s="9"/>
      <c r="V21" s="9"/>
      <c r="W21" s="9"/>
      <c r="X21" s="16"/>
      <c r="Y21" s="9"/>
      <c r="Z21" s="9"/>
    </row>
    <row r="22" spans="1:26" ht="18" x14ac:dyDescent="0.25">
      <c r="A22" s="9"/>
      <c r="B22" s="9" t="s">
        <v>10</v>
      </c>
      <c r="C22" s="9"/>
      <c r="D22" s="9"/>
      <c r="E22" s="9"/>
      <c r="F22" s="9"/>
      <c r="G22" s="9"/>
      <c r="H22" s="16">
        <f>SUM('БЕРЕЗЕНЬ 2023'!U25+'ЧЕРВЕНЬ 2023 '!V23+'ВЕРЕСЕНЬ 2023'!W25+'ГРУДЕНЬ 2022 '!X27)</f>
        <v>88766.06</v>
      </c>
      <c r="I22" s="9"/>
      <c r="J22" s="9"/>
      <c r="R22" s="9"/>
      <c r="S22" s="9"/>
      <c r="T22" s="9"/>
      <c r="U22" s="9"/>
      <c r="V22" s="9"/>
      <c r="W22" s="9"/>
      <c r="X22" s="16"/>
      <c r="Y22" s="9"/>
      <c r="Z22" s="9"/>
    </row>
    <row r="23" spans="1:26" ht="18" x14ac:dyDescent="0.25">
      <c r="A23" s="9"/>
      <c r="B23" s="9" t="s">
        <v>11</v>
      </c>
      <c r="C23" s="9"/>
      <c r="D23" s="9"/>
      <c r="E23" s="9"/>
      <c r="F23" s="9"/>
      <c r="G23" s="9"/>
      <c r="H23" s="16">
        <f>SUM('БЕРЕЗЕНЬ 2023'!U26+'ЧЕРВЕНЬ 2023 '!V24+'ВЕРЕСЕНЬ 2023'!W26+'ГРУДЕНЬ 2022 '!X28)</f>
        <v>227151.76000000004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5"/>
    </row>
    <row r="24" spans="1:26" ht="20.25" x14ac:dyDescent="0.3">
      <c r="A24" s="9"/>
      <c r="B24" s="9" t="s">
        <v>12</v>
      </c>
      <c r="C24" s="9"/>
      <c r="D24" s="9"/>
      <c r="E24" s="9"/>
      <c r="F24" s="9"/>
      <c r="G24" s="9"/>
      <c r="H24" s="16">
        <f>SUM('БЕРЕЗЕНЬ 2023'!U27+'ЧЕРВЕНЬ 2023 '!V25+'ВЕРЕСЕНЬ 2023'!W27+'ГРУДЕНЬ 2022 '!X29)</f>
        <v>126905.91</v>
      </c>
      <c r="I24" s="9"/>
      <c r="J24" s="9"/>
      <c r="R24" s="17"/>
      <c r="S24" s="19"/>
      <c r="T24" s="19"/>
      <c r="U24" s="19"/>
      <c r="V24" s="19"/>
      <c r="W24" s="19"/>
      <c r="X24" s="18"/>
      <c r="Y24" s="19"/>
      <c r="Z24" s="16">
        <f>SUM(X16+X19-X32)</f>
        <v>0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R25" s="9"/>
      <c r="S25" s="9"/>
      <c r="T25" s="9"/>
      <c r="U25" s="9"/>
      <c r="V25" s="9"/>
      <c r="W25" s="9"/>
      <c r="X25" s="16"/>
      <c r="Y25" s="9"/>
      <c r="Z25" s="16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/>
      <c r="S26" s="9"/>
      <c r="T26" s="9"/>
      <c r="U26" s="9"/>
      <c r="V26" s="9"/>
      <c r="W26" s="9"/>
      <c r="X26" s="16"/>
      <c r="Y26" s="9"/>
      <c r="Z26" s="9"/>
    </row>
    <row r="27" spans="1:26" ht="18" x14ac:dyDescent="0.25">
      <c r="A27" s="9"/>
      <c r="B27" s="9" t="s">
        <v>19</v>
      </c>
      <c r="C27" s="9"/>
      <c r="D27" s="9"/>
      <c r="E27" s="9"/>
      <c r="F27" s="9"/>
      <c r="G27" s="9"/>
      <c r="H27" s="16">
        <f>SUM(H11+H14-H19)</f>
        <v>-10371.850000000559</v>
      </c>
      <c r="I27" s="9"/>
      <c r="J27" s="16"/>
      <c r="R27" s="9"/>
      <c r="S27" s="9"/>
      <c r="T27" s="9"/>
      <c r="U27" s="9"/>
      <c r="V27" s="9"/>
      <c r="W27" s="9"/>
      <c r="X27" s="16"/>
      <c r="Y27" s="9"/>
      <c r="Z27" s="9"/>
    </row>
    <row r="28" spans="1:26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R28" s="9"/>
      <c r="S28" s="9"/>
      <c r="T28" s="9"/>
      <c r="U28" s="9"/>
      <c r="V28" s="9"/>
      <c r="W28" s="9"/>
      <c r="X28" s="16"/>
      <c r="Y28" s="9"/>
      <c r="Z28" s="9"/>
    </row>
    <row r="29" spans="1:26" ht="18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R29" s="9"/>
      <c r="S29" s="9"/>
      <c r="T29" s="9"/>
      <c r="U29" s="9"/>
      <c r="V29" s="9"/>
      <c r="W29" s="9"/>
      <c r="X29" s="16"/>
      <c r="Y29" s="9"/>
      <c r="Z29" s="9"/>
    </row>
    <row r="30" spans="1:2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R30" s="1"/>
      <c r="S30" s="1"/>
      <c r="T30" s="1"/>
      <c r="U30" s="1"/>
      <c r="V30" s="1"/>
      <c r="W30" s="1"/>
      <c r="X30" s="20"/>
      <c r="Y30" s="1"/>
      <c r="Z30" s="25"/>
    </row>
    <row r="31" spans="1:2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R31" s="1"/>
      <c r="S31" s="1"/>
      <c r="T31" s="1"/>
      <c r="U31" s="1"/>
      <c r="V31" s="1"/>
      <c r="W31" s="1"/>
      <c r="X31" s="2"/>
      <c r="Y31" s="1"/>
      <c r="Z31" s="25"/>
    </row>
    <row r="32" spans="1:2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R32" s="9"/>
      <c r="S32" s="9"/>
      <c r="T32" s="9"/>
      <c r="U32" s="9"/>
      <c r="V32" s="9"/>
      <c r="W32" s="9"/>
      <c r="X32" s="16"/>
      <c r="Y32" s="9"/>
      <c r="Z32" s="16"/>
    </row>
    <row r="33" spans="1:26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R33" s="1"/>
      <c r="S33" s="1"/>
      <c r="T33" s="1"/>
      <c r="U33" s="1"/>
      <c r="V33" s="1"/>
      <c r="W33" s="1"/>
      <c r="X33" s="2"/>
      <c r="Y33" s="1"/>
      <c r="Z33" s="26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26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R36" s="9"/>
      <c r="S36" s="9"/>
      <c r="T36" s="9"/>
      <c r="U36" s="9"/>
      <c r="V36" s="9"/>
      <c r="W36" s="9"/>
      <c r="X36" s="16"/>
      <c r="Y36" s="9"/>
    </row>
    <row r="37" spans="1:26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  <c r="R38" s="26"/>
      <c r="S38" s="26"/>
      <c r="T38" s="26"/>
      <c r="U38" s="26"/>
      <c r="V38" s="26"/>
      <c r="W38" s="26"/>
      <c r="X38" s="27"/>
      <c r="Y38" s="26"/>
    </row>
    <row r="39" spans="1:26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6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6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6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6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6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6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6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6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6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4"/>
  <sheetViews>
    <sheetView tabSelected="1" topLeftCell="A4" workbookViewId="0">
      <selection activeCell="K11" sqref="K11"/>
    </sheetView>
  </sheetViews>
  <sheetFormatPr defaultRowHeight="15" x14ac:dyDescent="0.25"/>
  <cols>
    <col min="1" max="1" width="2.85546875" customWidth="1"/>
    <col min="3" max="3" width="13.570312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35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58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59</v>
      </c>
      <c r="C11" s="9"/>
      <c r="D11" s="9"/>
      <c r="E11" s="9"/>
      <c r="F11" s="15"/>
      <c r="G11" s="9"/>
      <c r="H11" s="24">
        <f>SUM('СІЧЕНЬ 2024'!H27)</f>
        <v>6873.0900000000256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283467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0</v>
      </c>
      <c r="I16" s="9"/>
      <c r="J16" s="9"/>
    </row>
    <row r="17" spans="1:14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4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4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287162.43</v>
      </c>
      <c r="I19" s="19"/>
      <c r="J19" s="16"/>
    </row>
    <row r="20" spans="1:14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4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233554</v>
      </c>
      <c r="I21" s="9"/>
      <c r="J21" s="9"/>
    </row>
    <row r="22" spans="1:14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1124</v>
      </c>
      <c r="I22" s="9"/>
      <c r="J22" s="9"/>
    </row>
    <row r="23" spans="1:14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40315.300000000003</v>
      </c>
      <c r="I23" s="9"/>
      <c r="J23" s="9"/>
    </row>
    <row r="24" spans="1:14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12169.13</v>
      </c>
      <c r="I24" s="9"/>
      <c r="J24" s="9"/>
      <c r="N24">
        <f>SUM(N20:N23)</f>
        <v>0</v>
      </c>
    </row>
    <row r="25" spans="1:14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4" ht="18" x14ac:dyDescent="0.25">
      <c r="A27" s="9"/>
      <c r="B27" s="9" t="s">
        <v>60</v>
      </c>
      <c r="C27" s="9"/>
      <c r="D27" s="9"/>
      <c r="E27" s="9"/>
      <c r="F27" s="9"/>
      <c r="G27" s="9"/>
      <c r="H27" s="16">
        <f>SUM(H11+H14-H19)</f>
        <v>3177.6600000000326</v>
      </c>
      <c r="I27" s="9"/>
      <c r="J27" s="16"/>
    </row>
    <row r="28" spans="1:14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4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4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4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4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54"/>
  <sheetViews>
    <sheetView topLeftCell="F23" workbookViewId="0">
      <selection activeCell="L16" sqref="L16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23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17</v>
      </c>
      <c r="C11" s="9"/>
      <c r="D11" s="9"/>
      <c r="E11" s="9"/>
      <c r="F11" s="15"/>
      <c r="G11" s="9"/>
      <c r="H11" s="24">
        <f>SUM('ЛЮТИЙ 2024'!H27)</f>
        <v>3177.6600000000326</v>
      </c>
      <c r="I11" s="9"/>
      <c r="J11" s="9"/>
      <c r="O11" s="1"/>
      <c r="P11" s="1"/>
      <c r="Q11" s="10" t="s">
        <v>25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319666</v>
      </c>
      <c r="I14" s="17"/>
      <c r="J14" s="17"/>
      <c r="O14" s="9" t="s">
        <v>16</v>
      </c>
      <c r="P14" s="9"/>
      <c r="Q14" s="9"/>
      <c r="R14" s="9"/>
      <c r="S14" s="15"/>
      <c r="T14" s="9"/>
      <c r="U14" s="16">
        <f>SUM('СІЧЕНЬ 2024'!H11)</f>
        <v>30137.78</v>
      </c>
      <c r="V14" s="9"/>
      <c r="W14" s="9"/>
    </row>
    <row r="15" spans="1:23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319666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2024'!H14+'ЛЮТИЙ 2024'!H14+'БЕРЕЗЕНЬ 2023'!H14)</f>
        <v>864883</v>
      </c>
      <c r="V17" s="17"/>
      <c r="W17" s="17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320358.12</v>
      </c>
      <c r="I19" s="19"/>
      <c r="J19" s="16"/>
      <c r="O19" s="9" t="s">
        <v>5</v>
      </c>
      <c r="P19" s="9"/>
      <c r="Q19" s="9"/>
      <c r="R19" s="9"/>
      <c r="S19" s="9"/>
      <c r="T19" s="9"/>
      <c r="U19" s="16">
        <f>SUM('СІЧЕНЬ 2024'!H16+'ЛЮТИЙ 2024'!H16+'БЕРЕЗЕНЬ 2023'!H16)</f>
        <v>576541</v>
      </c>
      <c r="V19" s="9"/>
      <c r="W19" s="9"/>
    </row>
    <row r="20" spans="1:23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O20" s="9" t="s">
        <v>6</v>
      </c>
      <c r="P20" s="9"/>
      <c r="Q20" s="9"/>
      <c r="R20" s="9"/>
      <c r="S20" s="9"/>
      <c r="T20" s="9"/>
      <c r="U20" s="16">
        <f>SUM('СІЧЕНЬ 2024'!H17+'ЛЮТИЙ 2024'!H17+'БЕРЕЗЕНЬ 2023'!H17)</f>
        <v>4875</v>
      </c>
      <c r="V20" s="9"/>
      <c r="W20" s="9"/>
    </row>
    <row r="21" spans="1:23" ht="18" x14ac:dyDescent="0.25">
      <c r="A21" s="9"/>
      <c r="B21" s="9" t="s">
        <v>9</v>
      </c>
      <c r="C21" s="9"/>
      <c r="D21" s="9"/>
      <c r="E21" s="9"/>
      <c r="F21" s="9"/>
      <c r="G21" s="9"/>
      <c r="H21" s="16">
        <v>273978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624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2024'!H19+'ЛЮТИЙ 2024'!H19+'БЕРЕЗЕНЬ 2023'!H19)</f>
        <v>892535.24</v>
      </c>
      <c r="V22" s="19"/>
      <c r="W22" s="16"/>
    </row>
    <row r="23" spans="1:23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35527.94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/>
    </row>
    <row r="24" spans="1:23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10228.18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2024'!H21+'ЛЮТИЙ 2024'!H21+'БЕРЕЗЕНЬ 2023'!H21)</f>
        <v>752352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2024'!H22+'ЛЮТИЙ 2024'!H22+'БЕРЕЗЕНЬ 2023'!H22)</f>
        <v>4322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2024'!H23+'ЛЮТИЙ 2024'!H23+'БЕРЕЗЕНЬ 2023'!H23)</f>
        <v>102301.95000000001</v>
      </c>
      <c r="V26" s="9"/>
      <c r="W26" s="9"/>
    </row>
    <row r="27" spans="1:23" ht="18" x14ac:dyDescent="0.25">
      <c r="A27" s="9"/>
      <c r="B27" s="9" t="s">
        <v>24</v>
      </c>
      <c r="C27" s="9"/>
      <c r="D27" s="9"/>
      <c r="E27" s="9"/>
      <c r="F27" s="9"/>
      <c r="G27" s="9"/>
      <c r="H27" s="16">
        <f>SUM(H11+H14-H19)</f>
        <v>2485.5400000000373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2024'!H24+'ЛЮТИЙ 2024'!H24+'БЕРЕЗЕНЬ 2023'!H24)</f>
        <v>33559.29</v>
      </c>
      <c r="V27" s="9"/>
      <c r="W27" s="9"/>
    </row>
    <row r="28" spans="1:23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24</v>
      </c>
      <c r="P30" s="9"/>
      <c r="Q30" s="9"/>
      <c r="R30" s="9"/>
      <c r="S30" s="9"/>
      <c r="T30" s="9"/>
      <c r="U30" s="16">
        <f>SUM(U14+U17-U22)</f>
        <v>2485.5400000000373</v>
      </c>
      <c r="V30" s="9"/>
      <c r="W30" s="16"/>
    </row>
    <row r="31" spans="1:23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4"/>
  <sheetViews>
    <sheetView topLeftCell="A5" workbookViewId="0">
      <selection activeCell="K30" sqref="K30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27</v>
      </c>
      <c r="C11" s="9"/>
      <c r="D11" s="9"/>
      <c r="E11" s="9"/>
      <c r="F11" s="15"/>
      <c r="G11" s="9"/>
      <c r="H11" s="24">
        <f>SUM('БЕРЕЗЕНЬ 2023'!H27)</f>
        <v>2485.5400000000373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283682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283682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261654.68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232662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5252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13844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9896.68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28</v>
      </c>
      <c r="C27" s="9"/>
      <c r="D27" s="9"/>
      <c r="E27" s="9"/>
      <c r="F27" s="9"/>
      <c r="G27" s="9"/>
      <c r="H27" s="16">
        <f>SUM(H11+H14-H19)</f>
        <v>24512.860000000044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4"/>
  <sheetViews>
    <sheetView workbookViewId="0">
      <selection activeCell="L12" sqref="L1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2.710937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29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30</v>
      </c>
      <c r="C11" s="9"/>
      <c r="D11" s="9"/>
      <c r="E11" s="9"/>
      <c r="F11" s="15"/>
      <c r="G11" s="9"/>
      <c r="H11" s="24">
        <f>SUM('КВІТЕНЬ 2023'!H27)</f>
        <v>24512.860000000044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404375.6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399375.6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5000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302599.73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263022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500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27543.55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11534.18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31</v>
      </c>
      <c r="C27" s="9"/>
      <c r="D27" s="9"/>
      <c r="E27" s="9"/>
      <c r="F27" s="9"/>
      <c r="G27" s="9"/>
      <c r="H27" s="16">
        <f>SUM(H11+H14-H19)</f>
        <v>126288.73000000004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54"/>
  <sheetViews>
    <sheetView topLeftCell="E16" workbookViewId="0">
      <selection activeCell="H24" sqref="H24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5" max="15" width="9.140625" customWidth="1"/>
    <col min="22" max="22" width="17.42578125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35</v>
      </c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32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 x14ac:dyDescent="0.3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36</v>
      </c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33</v>
      </c>
      <c r="C11" s="9"/>
      <c r="D11" s="9"/>
      <c r="E11" s="9"/>
      <c r="F11" s="15"/>
      <c r="G11" s="9"/>
      <c r="H11" s="24">
        <f>SUM('ТРАВЕНЬ 2023'!H27)</f>
        <v>126288.73000000004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27</v>
      </c>
      <c r="Q12" s="9"/>
      <c r="R12" s="9"/>
      <c r="S12" s="9"/>
      <c r="T12" s="15"/>
      <c r="U12" s="9"/>
      <c r="V12" s="16">
        <f>SUM('КВІТЕНЬ 2023'!H11)</f>
        <v>2485.5400000000373</v>
      </c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266567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2023'!H14+'ТРАВЕНЬ 2023'!H14+'ЧЕРВЕНЬ 2023 '!H14)</f>
        <v>954624.6</v>
      </c>
    </row>
    <row r="16" spans="1:22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266567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SUM(V15)</f>
        <v>954624.6</v>
      </c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2024'!I19+'ЛЮТИЙ 2024'!I19+'БЕРЕЗЕНЬ 2023'!I19)</f>
        <v>0</v>
      </c>
    </row>
    <row r="19" spans="1:24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379967.51999999996</v>
      </c>
      <c r="I19" s="19"/>
      <c r="J19" s="16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P20" s="17" t="s">
        <v>7</v>
      </c>
      <c r="Q20" s="19"/>
      <c r="R20" s="19"/>
      <c r="S20" s="19"/>
      <c r="T20" s="19"/>
      <c r="U20" s="19"/>
      <c r="V20" s="18">
        <f>SUM('КВІТЕНЬ 2023'!H19+'ТРАВЕНЬ 2023'!H19+'ЧЕРВЕНЬ 2023 '!H19)</f>
        <v>944221.92999999993</v>
      </c>
      <c r="X20" s="16"/>
    </row>
    <row r="21" spans="1:24" ht="18" x14ac:dyDescent="0.25">
      <c r="A21" s="9"/>
      <c r="B21" s="9" t="s">
        <v>9</v>
      </c>
      <c r="C21" s="9"/>
      <c r="D21" s="9"/>
      <c r="E21" s="9"/>
      <c r="F21" s="9"/>
      <c r="G21" s="9"/>
      <c r="H21" s="16">
        <v>320600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/>
    </row>
    <row r="22" spans="1:24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1998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2023'!H21+'ТРАВЕНЬ 2023'!H21+'ЧЕРВЕНЬ 2023 '!H21)</f>
        <v>816284</v>
      </c>
    </row>
    <row r="23" spans="1:24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46458.84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2023'!H22+'ТРАВЕНЬ 2023'!H22+'ЧЕРВЕНЬ 2023 '!H22)</f>
        <v>7750</v>
      </c>
    </row>
    <row r="24" spans="1:24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10910.68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2023'!H23+'ТРАВЕНЬ 2023'!H23+'ЧЕРВЕНЬ 2023 '!H23)</f>
        <v>87846.39</v>
      </c>
    </row>
    <row r="25" spans="1:24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2023'!H24+'ТРАВЕНЬ 2023'!H24+'ЧЕРВЕНЬ 2023 '!H24)</f>
        <v>32341.54</v>
      </c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 x14ac:dyDescent="0.25">
      <c r="A27" s="9"/>
      <c r="B27" s="9" t="s">
        <v>34</v>
      </c>
      <c r="C27" s="9"/>
      <c r="D27" s="9"/>
      <c r="E27" s="9"/>
      <c r="F27" s="9"/>
      <c r="G27" s="9"/>
      <c r="H27" s="16">
        <f>SUM(H11+H14-H19)</f>
        <v>12888.210000000079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34</v>
      </c>
      <c r="Q28" s="9"/>
      <c r="R28" s="9"/>
      <c r="S28" s="9"/>
      <c r="T28" s="9"/>
      <c r="U28" s="9"/>
      <c r="V28" s="16">
        <f>SUM(V12+V15-V20)</f>
        <v>12888.210000000079</v>
      </c>
    </row>
    <row r="29" spans="1:24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4"/>
  <sheetViews>
    <sheetView topLeftCell="A25" workbookViewId="0">
      <selection activeCell="B28" sqref="B2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37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38</v>
      </c>
      <c r="C11" s="9"/>
      <c r="D11" s="9"/>
      <c r="E11" s="9"/>
      <c r="F11" s="15"/>
      <c r="G11" s="9"/>
      <c r="H11" s="24">
        <f>SUM('ЧЕРВЕНЬ 2023 '!H27)</f>
        <v>12888.210000000079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94454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SUM(H14:H15)</f>
        <v>94454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92934.18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65910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17406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9618.18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39</v>
      </c>
      <c r="C27" s="9"/>
      <c r="D27" s="9"/>
      <c r="E27" s="9"/>
      <c r="F27" s="9"/>
      <c r="G27" s="9"/>
      <c r="H27" s="16">
        <f>SUM(H11+H14-H19)</f>
        <v>14408.030000000086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4"/>
  <sheetViews>
    <sheetView topLeftCell="A19" workbookViewId="0">
      <selection activeCell="H25" sqref="H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42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40</v>
      </c>
      <c r="C11" s="9"/>
      <c r="D11" s="9"/>
      <c r="E11" s="9"/>
      <c r="F11" s="15"/>
      <c r="G11" s="9"/>
      <c r="H11" s="24">
        <f>SUM('ЛИПЕНЬ 2023'!H27)</f>
        <v>14408.030000000086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f>SUM(H16)</f>
        <v>73526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73526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59115.66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44694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3193.48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11228.18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41</v>
      </c>
      <c r="C27" s="9"/>
      <c r="D27" s="9"/>
      <c r="E27" s="9"/>
      <c r="F27" s="9"/>
      <c r="G27" s="9"/>
      <c r="H27" s="16">
        <f>SUM(H11+H14-H19)</f>
        <v>28818.370000000083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54"/>
  <sheetViews>
    <sheetView topLeftCell="A19" workbookViewId="0">
      <selection activeCell="B3" sqref="B3:H2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43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44</v>
      </c>
      <c r="C11" s="9"/>
      <c r="D11" s="9"/>
      <c r="E11" s="9"/>
      <c r="F11" s="15"/>
      <c r="G11" s="9"/>
      <c r="H11" s="24">
        <f>SUM('СЕРПЕНЬ 2023 '!H27)</f>
        <v>28818.370000000083</v>
      </c>
      <c r="I11" s="9"/>
      <c r="J11" s="9"/>
      <c r="Q11" s="1"/>
      <c r="R11" s="1"/>
      <c r="S11" s="10" t="s">
        <v>46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268372</v>
      </c>
      <c r="I14" s="17"/>
      <c r="J14" s="17"/>
      <c r="Q14" s="9" t="s">
        <v>38</v>
      </c>
      <c r="R14" s="9"/>
      <c r="S14" s="9"/>
      <c r="T14" s="9"/>
      <c r="U14" s="15"/>
      <c r="V14" s="9"/>
      <c r="W14" s="16">
        <f>SUM('ЛИПЕНЬ 2023'!H11)</f>
        <v>12888.210000000079</v>
      </c>
      <c r="X14" s="9"/>
      <c r="Y14" s="9"/>
    </row>
    <row r="15" spans="1:25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268372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2023'!H14+'СЕРПЕНЬ 2023 '!H14+'ВЕРЕСЕНЬ 2023'!H14)</f>
        <v>436352</v>
      </c>
      <c r="X17" s="17"/>
      <c r="Y17" s="17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273555.24</v>
      </c>
      <c r="I19" s="19"/>
      <c r="J19" s="16"/>
      <c r="Q19" s="9" t="s">
        <v>5</v>
      </c>
      <c r="R19" s="9"/>
      <c r="S19" s="9"/>
      <c r="T19" s="9"/>
      <c r="U19" s="9"/>
      <c r="V19" s="9"/>
      <c r="W19" s="16">
        <f>SUM('ЛИПЕНЬ 2023'!H16+'СЕРПЕНЬ 2023 '!H16+'ВЕРЕСЕНЬ 2023'!H16)</f>
        <v>436352</v>
      </c>
      <c r="X19" s="9"/>
      <c r="Y19" s="9"/>
    </row>
    <row r="20" spans="1:25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Q20" s="9" t="s">
        <v>6</v>
      </c>
      <c r="R20" s="9"/>
      <c r="S20" s="9"/>
      <c r="T20" s="9"/>
      <c r="U20" s="9"/>
      <c r="V20" s="9"/>
      <c r="W20" s="16">
        <f>SUM('ЛИПЕНЬ 2023'!H17+'СЕРПЕНЬ 2023 '!H17+'ВЕРЕСЕНЬ 2023'!H17)</f>
        <v>0</v>
      </c>
      <c r="X20" s="9"/>
      <c r="Y20" s="9"/>
    </row>
    <row r="21" spans="1:25" ht="18" x14ac:dyDescent="0.25">
      <c r="A21" s="9"/>
      <c r="B21" s="9" t="s">
        <v>9</v>
      </c>
      <c r="C21" s="9"/>
      <c r="D21" s="9"/>
      <c r="E21" s="9"/>
      <c r="F21" s="9"/>
      <c r="G21" s="9"/>
      <c r="H21" s="16">
        <v>207218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53931.06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SUM(W24:W27)</f>
        <v>425605.07999999996</v>
      </c>
      <c r="X22" s="19"/>
      <c r="Y22" s="16">
        <f>SUM(W14+W17-W30)</f>
        <v>425605.07999999996</v>
      </c>
    </row>
    <row r="23" spans="1:25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2100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10306.18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2023'!H21+'СЕРПЕНЬ 2023 '!H21+'ВЕРЕСЕНЬ 2023'!H21)</f>
        <v>317822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2023'!H22+'СЕРПЕНЬ 2023 '!H22+'ВЕРЕСЕНЬ 2023'!H22)</f>
        <v>71337.06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2023'!H23+'СЕРПЕНЬ 2023 '!H23+'ВЕРЕСЕНЬ 2023'!H23)</f>
        <v>5293.48</v>
      </c>
      <c r="X26" s="9"/>
      <c r="Y26" s="9"/>
    </row>
    <row r="27" spans="1:25" ht="18" x14ac:dyDescent="0.25">
      <c r="A27" s="9"/>
      <c r="B27" s="9" t="s">
        <v>45</v>
      </c>
      <c r="C27" s="9"/>
      <c r="D27" s="9"/>
      <c r="E27" s="9"/>
      <c r="F27" s="9"/>
      <c r="G27" s="9"/>
      <c r="H27" s="16">
        <f>SUM(H11+H14-H19)</f>
        <v>23635.130000000121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2023'!H24+'СЕРПЕНЬ 2023 '!H24+'ВЕРЕСЕНЬ 2023'!H24)</f>
        <v>31152.54</v>
      </c>
      <c r="X27" s="9"/>
      <c r="Y27" s="9"/>
    </row>
    <row r="28" spans="1:25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45</v>
      </c>
      <c r="R30" s="9"/>
      <c r="S30" s="9"/>
      <c r="T30" s="9"/>
      <c r="U30" s="9"/>
      <c r="V30" s="9"/>
      <c r="W30" s="16">
        <f>SUM(W14+W17-W22)</f>
        <v>23635.130000000121</v>
      </c>
      <c r="X30" s="9"/>
      <c r="Y30" s="16"/>
    </row>
    <row r="31" spans="1:25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СІЧЕНЬ 2024</vt:lpstr>
      <vt:lpstr>ЛЮТИЙ 2024</vt:lpstr>
      <vt:lpstr>БЕРЕЗЕНЬ 2023</vt:lpstr>
      <vt:lpstr>КВІТЕНЬ 2023</vt:lpstr>
      <vt:lpstr>ТРАВЕНЬ 2023</vt:lpstr>
      <vt:lpstr>ЧЕРВЕНЬ 2023 </vt:lpstr>
      <vt:lpstr>ЛИПЕНЬ 2023</vt:lpstr>
      <vt:lpstr>СЕРПЕНЬ 2023 </vt:lpstr>
      <vt:lpstr>ВЕРЕСЕНЬ 2023</vt:lpstr>
      <vt:lpstr>ЖОВТЕНЬ 2023</vt:lpstr>
      <vt:lpstr>ЛИСТОПАД 2023</vt:lpstr>
      <vt:lpstr>ГРУДЕНЬ 2022 </vt:lpstr>
      <vt:lpstr>РІК 2022  </vt:lpstr>
      <vt:lpstr>'БЕРЕЗЕНЬ 2023'!Область_печати</vt:lpstr>
      <vt:lpstr>'ВЕРЕСЕНЬ 2023'!Область_печати</vt:lpstr>
      <vt:lpstr>'ЖОВТЕНЬ 2023'!Область_печати</vt:lpstr>
      <vt:lpstr>'КВІТЕНЬ 2023'!Область_печати</vt:lpstr>
      <vt:lpstr>'ЛИПЕНЬ 2023'!Область_печати</vt:lpstr>
      <vt:lpstr>'ЛИСТОПАД 2023'!Область_печати</vt:lpstr>
      <vt:lpstr>'ЛЮТИЙ 2024'!Область_печати</vt:lpstr>
      <vt:lpstr>'СЕРПЕНЬ 2023 '!Область_печати</vt:lpstr>
      <vt:lpstr>'СІЧЕНЬ 2024'!Область_печати</vt:lpstr>
      <vt:lpstr>'ТРАВЕНЬ 2023'!Область_печати</vt:lpstr>
      <vt:lpstr>'ЧЕРВЕНЬ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Секретарь</cp:lastModifiedBy>
  <cp:lastPrinted>2024-03-01T07:24:29Z</cp:lastPrinted>
  <dcterms:created xsi:type="dcterms:W3CDTF">2019-09-10T08:22:53Z</dcterms:created>
  <dcterms:modified xsi:type="dcterms:W3CDTF">2024-03-01T07:26:23Z</dcterms:modified>
</cp:coreProperties>
</file>