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AD2E3EA9-F17C-4B83-AB58-A0A78C0118D1}" xr6:coauthVersionLast="43" xr6:coauthVersionMax="43" xr10:uidLastSave="{00000000-0000-0000-0000-000000000000}"/>
  <bookViews>
    <workbookView xWindow="-120" yWindow="-120" windowWidth="21840" windowHeight="13140" firstSheet="5" activeTab="9" xr2:uid="{00000000-000D-0000-FFFF-FFFF00000000}"/>
  </bookViews>
  <sheets>
    <sheet name="СІЧЕНЬ 2023" sheetId="1" r:id="rId1"/>
    <sheet name="ЛЮТИЙ 2022" sheetId="2" r:id="rId2"/>
    <sheet name="БЕРЕЗЕНЬ 2023" sheetId="3" r:id="rId3"/>
    <sheet name="КВІТЕНЬ 2023" sheetId="4" r:id="rId4"/>
    <sheet name="ТРАВЕНЬ 2023" sheetId="5" r:id="rId5"/>
    <sheet name="ЧЕРВЕНЬ 2023 " sheetId="6" r:id="rId6"/>
    <sheet name="ЛИПЕНЬ 2023" sheetId="7" r:id="rId7"/>
    <sheet name="СЕРПЕНЬ 2023 " sheetId="8" r:id="rId8"/>
    <sheet name="ВЕРЕСЕНЬ 2023" sheetId="9" r:id="rId9"/>
    <sheet name="ЖОВТЕНЬ 2023" sheetId="10" r:id="rId10"/>
    <sheet name="ЛИСТОПАД 2022" sheetId="11" r:id="rId11"/>
    <sheet name="ГРУДЕНЬ 2022 " sheetId="12" r:id="rId12"/>
    <sheet name="РІК 2022  " sheetId="13" r:id="rId13"/>
  </sheets>
  <definedNames>
    <definedName name="_xlnm.Print_Area" localSheetId="2">'БЕРЕЗЕНЬ 2023'!$N$4:$V$36</definedName>
    <definedName name="_xlnm.Print_Area" localSheetId="8">'ВЕРЕСЕНЬ 2023'!$B$3:$H$28</definedName>
    <definedName name="_xlnm.Print_Area" localSheetId="11">'ГРУДЕНЬ 2022 '!#REF!</definedName>
    <definedName name="_xlnm.Print_Area" localSheetId="9">'ЖОВТЕНЬ 2023'!$A$1:$H$32</definedName>
    <definedName name="_xlnm.Print_Area" localSheetId="3">'КВІТЕНЬ 2023'!$A$1:$I$34</definedName>
    <definedName name="_xlnm.Print_Area" localSheetId="6">'ЛИПЕНЬ 2023'!$B$1:$H$33</definedName>
    <definedName name="_xlnm.Print_Area" localSheetId="10">'ЛИСТОПАД 2022'!$A$1:$H$32</definedName>
    <definedName name="_xlnm.Print_Area" localSheetId="1">'ЛЮТИЙ 2022'!$A$1:$H$33</definedName>
    <definedName name="_xlnm.Print_Area" localSheetId="12">'РІК 2022  '!#REF!</definedName>
    <definedName name="_xlnm.Print_Area" localSheetId="7">'СЕРПЕНЬ 2023 '!$A$1:$H$33</definedName>
    <definedName name="_xlnm.Print_Area" localSheetId="0">'СІЧЕНЬ 2023'!$A$1:$H$35</definedName>
    <definedName name="_xlnm.Print_Area" localSheetId="4">'ТРАВЕНЬ 2023'!$A$1:$H$33</definedName>
    <definedName name="_xlnm.Print_Area" localSheetId="5">'ЧЕРВЕНЬ 2023 '!$O$2:$V$35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2" i="9" l="1"/>
  <c r="Y23" i="9" s="1"/>
  <c r="H14" i="8" l="1"/>
  <c r="H19" i="3"/>
  <c r="N24" i="2" l="1"/>
  <c r="P22" i="1" l="1"/>
  <c r="X29" i="12" l="1"/>
  <c r="X28" i="12"/>
  <c r="H11" i="13"/>
  <c r="Z24" i="13" l="1"/>
  <c r="Z25" i="13" s="1"/>
  <c r="H19" i="6" l="1"/>
  <c r="H19" i="5" l="1"/>
  <c r="H19" i="4" l="1"/>
  <c r="U14" i="3" l="1"/>
  <c r="H19" i="10" l="1"/>
  <c r="W27" i="9" l="1"/>
  <c r="W26" i="9"/>
  <c r="W25" i="9"/>
  <c r="W24" i="9"/>
  <c r="W20" i="9"/>
  <c r="W17" i="9"/>
  <c r="W22" i="9" l="1"/>
  <c r="H19" i="9" l="1"/>
  <c r="H19" i="8" l="1"/>
  <c r="H19" i="2" l="1"/>
  <c r="H16" i="2"/>
  <c r="H19" i="1" l="1"/>
  <c r="H27" i="1" l="1"/>
  <c r="H11" i="2" s="1"/>
  <c r="H27" i="2" s="1"/>
  <c r="H11" i="3" s="1"/>
  <c r="H16" i="1" l="1"/>
  <c r="K21" i="1"/>
  <c r="X26" i="12" l="1"/>
  <c r="X22" i="12"/>
  <c r="X19" i="12"/>
  <c r="X21" i="12"/>
  <c r="H19" i="12"/>
  <c r="V25" i="6" l="1"/>
  <c r="V24" i="6"/>
  <c r="V23" i="6"/>
  <c r="V22" i="6"/>
  <c r="V15" i="6"/>
  <c r="V17" i="6" s="1"/>
  <c r="V18" i="6"/>
  <c r="V20" i="6"/>
  <c r="K25" i="1" l="1"/>
  <c r="U27" i="3" l="1"/>
  <c r="H24" i="13" s="1"/>
  <c r="U26" i="3"/>
  <c r="H23" i="13" s="1"/>
  <c r="U25" i="3"/>
  <c r="U24" i="3"/>
  <c r="H21" i="13" s="1"/>
  <c r="U22" i="3"/>
  <c r="U20" i="3"/>
  <c r="U19" i="3"/>
  <c r="U17" i="3"/>
  <c r="H14" i="13" s="1"/>
  <c r="H16" i="13" s="1"/>
  <c r="H16" i="7" l="1"/>
  <c r="W19" i="9" s="1"/>
  <c r="U30" i="3" l="1"/>
  <c r="H27" i="3"/>
  <c r="H11" i="4" l="1"/>
  <c r="H19" i="7"/>
  <c r="H27" i="4" l="1"/>
  <c r="H11" i="5" s="1"/>
  <c r="H27" i="5" s="1"/>
  <c r="H11" i="6" s="1"/>
  <c r="H27" i="6" s="1"/>
  <c r="H11" i="7" s="1"/>
  <c r="V12" i="6"/>
  <c r="V28" i="6" s="1"/>
  <c r="W14" i="9" l="1"/>
  <c r="W30" i="9" s="1"/>
  <c r="H27" i="7"/>
  <c r="H11" i="8" s="1"/>
  <c r="H27" i="8" s="1"/>
  <c r="H11" i="9" s="1"/>
  <c r="H27" i="9" s="1"/>
  <c r="H11" i="10" s="1"/>
  <c r="H27" i="10" l="1"/>
  <c r="H11" i="11" s="1"/>
  <c r="X16" i="12"/>
  <c r="X27" i="12"/>
  <c r="H22" i="13" s="1"/>
  <c r="H19" i="13" s="1"/>
  <c r="H27" i="13" s="1"/>
  <c r="H19" i="11"/>
  <c r="X24" i="12" s="1"/>
  <c r="X32" i="12" l="1"/>
  <c r="Z24" i="12" s="1"/>
  <c r="Z25" i="12" s="1"/>
  <c r="H27" i="11"/>
  <c r="H11" i="12" s="1"/>
  <c r="H27" i="12" s="1"/>
</calcChain>
</file>

<file path=xl/sharedStrings.xml><?xml version="1.0" encoding="utf-8"?>
<sst xmlns="http://schemas.openxmlformats.org/spreadsheetml/2006/main" count="323" uniqueCount="59">
  <si>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</si>
  <si>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</si>
  <si>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</si>
  <si>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</si>
  <si>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</si>
  <si>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</si>
  <si>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</si>
  <si>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</si>
  <si>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</si>
  <si>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</si>
  <si>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</si>
  <si>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</si>
  <si>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</si>
  <si>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Голова правління</t>
  </si>
  <si>
    <t>БФ "Ліцей 2000"</t>
  </si>
  <si>
    <t>С.Є.Скрипник</t>
  </si>
  <si>
    <t>Залишок коштів на 01.01.2022 р.</t>
  </si>
  <si>
    <t>Залишок коштів на 01.03.2022 р.</t>
  </si>
  <si>
    <t>ЛИСТОПАД   2022 р.</t>
  </si>
  <si>
    <t>Залишок коштів на 01.11.2022 р.</t>
  </si>
  <si>
    <t>Залишок коштів на 30.11.2022 р.</t>
  </si>
  <si>
    <t>ГРУДЕНЬ   2022 р.</t>
  </si>
  <si>
    <t>Залишок коштів на 31.12.2022 р.</t>
  </si>
  <si>
    <t>Залишок коштів на 01.12.2022 р.</t>
  </si>
  <si>
    <r>
      <rPr>
        <b/>
        <sz val="18"/>
        <rFont val="Arial"/>
        <family val="2"/>
        <charset val="204"/>
      </rPr>
      <t xml:space="preserve">ІV </t>
    </r>
    <r>
      <rPr>
        <b/>
        <sz val="14"/>
        <rFont val="Arial"/>
        <family val="2"/>
        <charset val="204"/>
      </rPr>
      <t>КВАРТАЛ   2022 р.</t>
    </r>
  </si>
  <si>
    <t>РІК   2022 р.</t>
  </si>
  <si>
    <t>С І Ч Е Н Ь   2023 р.</t>
  </si>
  <si>
    <t>Залишок коштів на 01.01.2023 р.</t>
  </si>
  <si>
    <t>Залишок коштів на 31.01.2023 р.</t>
  </si>
  <si>
    <t>ЛЮТИЙ   2023 р.</t>
  </si>
  <si>
    <t>Залишок коштів на 01.02.2023 р.</t>
  </si>
  <si>
    <t>Залишок коштів на 28.02.2023 р.</t>
  </si>
  <si>
    <t>БЕРЕЗЕНЬ   2023 р.</t>
  </si>
  <si>
    <t>Залишок коштів на 31.03.2023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</si>
  <si>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2023 р.</t>
    </r>
  </si>
  <si>
    <t>КВІТЕНЬ   2023 р.</t>
  </si>
  <si>
    <t>Залишок коштів на 01.04.2023 р.</t>
  </si>
  <si>
    <t>Залишок коштів на 30.04.2023 р.</t>
  </si>
  <si>
    <t>ТРАВЕНЬ   2023 р.</t>
  </si>
  <si>
    <t>Залишок коштів на 01.05.2023 р.</t>
  </si>
  <si>
    <t>Залишок коштів на 31.05.2023 р.</t>
  </si>
  <si>
    <t>ЧЕРВЕНЬ   2023 р.</t>
  </si>
  <si>
    <t>Залишок коштів на 01.06.2023 р.</t>
  </si>
  <si>
    <t>Залишок коштів на 30.06.2023 р.</t>
  </si>
  <si>
    <t>Благодійного фонду "Ліцей 2000"</t>
  </si>
  <si>
    <r>
      <rPr>
        <b/>
        <sz val="18"/>
        <rFont val="Arial"/>
        <family val="2"/>
        <charset val="204"/>
      </rPr>
      <t xml:space="preserve">ІІ </t>
    </r>
    <r>
      <rPr>
        <b/>
        <sz val="14"/>
        <rFont val="Arial"/>
        <family val="2"/>
        <charset val="204"/>
      </rPr>
      <t>КВАРТАЛ   2023 р.</t>
    </r>
  </si>
  <si>
    <t>ЛИПЕНЬ   2023 р.</t>
  </si>
  <si>
    <t>Залишок коштів на 01.07.2023 р.</t>
  </si>
  <si>
    <t>Залишок коштів на 31.07.2023 р.</t>
  </si>
  <si>
    <t>Залишок коштів на 01.08.2023 р.</t>
  </si>
  <si>
    <t>Залишок коштів на 30.08.2023 р.</t>
  </si>
  <si>
    <t>СЕРПЕНЬ   2023 р.</t>
  </si>
  <si>
    <t>ВЕРЕСЕНЬ   2023 р.</t>
  </si>
  <si>
    <t>Залишок коштів на 01.09.2023 р.</t>
  </si>
  <si>
    <t>Залишок коштів на 30.09.2023 р.</t>
  </si>
  <si>
    <r>
      <rPr>
        <b/>
        <sz val="18"/>
        <rFont val="Arial"/>
        <family val="2"/>
        <charset val="204"/>
      </rPr>
      <t xml:space="preserve">ІІІ </t>
    </r>
    <r>
      <rPr>
        <b/>
        <sz val="14"/>
        <rFont val="Arial"/>
        <family val="2"/>
        <charset val="204"/>
      </rPr>
      <t>КВАРТАЛ   2023 р.</t>
    </r>
  </si>
  <si>
    <t>ЖОВТЕНЬ   2023 р.</t>
  </si>
  <si>
    <t>Залишок коштів на 01.10.2023 р.</t>
  </si>
  <si>
    <t>Залишок коштів на 31.10.2023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</si>
</sst>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9" fillId="0" borderId="0" xfId="0" applyFont="1"/>
    <xf numFmtId="164" fontId="1" fillId="0" borderId="0" xfId="0" applyNumberFormat="1" applyFont="1"/>
    <xf numFmtId="0" fontId="10" fillId="0" borderId="0" xfId="0" applyFont="1"/>
    <xf numFmtId="2" fontId="10" fillId="0" borderId="0" xfId="0" applyNumberFormat="1" applyFont="1"/>
    <xf numFmtId="2" fontId="0" fillId="0" borderId="0" xfId="0" applyNumberFormat="1"/>
    <xf numFmtId="2" fontId="11" fillId="0" borderId="0" xfId="0" applyNumberFormat="1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4"/>
  <sheetViews>
    <sheetView workbookViewId="0">
      <selection sqref="A1:H35"/>
    </sheetView>
  </sheetViews>
  <sheetFormatPr defaultRowHeight="15" x14ac:dyDescent="0.25"/>
  <cols>
    <col min="1" max="1" width="2.85546875" customWidth="1"/>
    <col min="3" max="3" width="16.28515625" customWidth="1"/>
    <col min="6" max="6" width="11" customWidth="1"/>
    <col min="7" max="7" width="12.5703125" customWidth="1"/>
    <col min="8" max="8" width="15.85546875" style="23" customWidth="1"/>
    <col min="9" max="9" width="4.7109375" customWidth="1"/>
    <col min="10" max="10" width="14.42578125" customWidth="1"/>
    <col min="11" max="11" width="9.5703125" bestFit="1" customWidth="1"/>
    <col min="16" max="16" width="9.140625" style="23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26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27</v>
      </c>
      <c r="C11" s="9"/>
      <c r="D11" s="9"/>
      <c r="E11" s="9"/>
      <c r="F11" s="15"/>
      <c r="G11" s="9"/>
      <c r="H11" s="24">
        <v>1143.02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298619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f>SUM(H14-H17)</f>
        <v>298619</v>
      </c>
      <c r="I16" s="9"/>
      <c r="J16" s="9"/>
    </row>
    <row r="17" spans="1:16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P18" s="23">
        <v>500</v>
      </c>
    </row>
    <row r="19" spans="1:16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291670.83</v>
      </c>
      <c r="I19" s="19"/>
      <c r="J19" s="16"/>
      <c r="P19" s="23">
        <v>1379.3300000000002</v>
      </c>
    </row>
    <row r="20" spans="1:16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P20" s="23">
        <v>1540</v>
      </c>
    </row>
    <row r="21" spans="1:16" ht="18" x14ac:dyDescent="0.25">
      <c r="A21" s="9"/>
      <c r="B21" s="9" t="s">
        <v>9</v>
      </c>
      <c r="C21" s="9"/>
      <c r="D21" s="9"/>
      <c r="E21" s="9"/>
      <c r="F21" s="9"/>
      <c r="G21" s="9"/>
      <c r="H21" s="16">
        <v>269750</v>
      </c>
      <c r="I21" s="9"/>
      <c r="J21" s="9"/>
      <c r="K21" s="23">
        <f>SUM(H20:H24)</f>
        <v>291670.83</v>
      </c>
      <c r="P21" s="23">
        <v>7000</v>
      </c>
    </row>
    <row r="22" spans="1:16" ht="18" x14ac:dyDescent="0.25">
      <c r="A22" s="9"/>
      <c r="B22" s="9" t="s">
        <v>10</v>
      </c>
      <c r="C22" s="9"/>
      <c r="D22" s="9"/>
      <c r="E22" s="9"/>
      <c r="F22" s="9"/>
      <c r="G22" s="9"/>
      <c r="H22" s="16">
        <v>6061</v>
      </c>
      <c r="I22" s="9"/>
      <c r="J22" s="9"/>
      <c r="P22" s="23">
        <f>SUM(P18:P21)</f>
        <v>10419.33</v>
      </c>
    </row>
    <row r="23" spans="1:16" ht="18" x14ac:dyDescent="0.25">
      <c r="A23" s="9"/>
      <c r="B23" s="9" t="s">
        <v>11</v>
      </c>
      <c r="C23" s="9"/>
      <c r="D23" s="9"/>
      <c r="E23" s="9"/>
      <c r="F23" s="9"/>
      <c r="G23" s="9"/>
      <c r="H23" s="16">
        <v>5440.5</v>
      </c>
      <c r="I23" s="9"/>
      <c r="J23" s="9"/>
    </row>
    <row r="24" spans="1:16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10419.33</v>
      </c>
      <c r="I24" s="9"/>
      <c r="J24" s="9"/>
    </row>
    <row r="25" spans="1:16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K25" s="23">
        <f>SUM(H21+H22+H23+H24)</f>
        <v>291670.83</v>
      </c>
    </row>
    <row r="26" spans="1:16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6" ht="18" x14ac:dyDescent="0.25">
      <c r="A27" s="9"/>
      <c r="B27" s="9" t="s">
        <v>28</v>
      </c>
      <c r="C27" s="9"/>
      <c r="D27" s="9"/>
      <c r="E27" s="9"/>
      <c r="F27" s="9"/>
      <c r="G27" s="9"/>
      <c r="H27" s="16">
        <f>SUM(H11+H14-H19)</f>
        <v>8091.1900000000023</v>
      </c>
      <c r="I27" s="9"/>
      <c r="J27" s="16"/>
    </row>
    <row r="28" spans="1:16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6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6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6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6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54"/>
  <sheetViews>
    <sheetView tabSelected="1" workbookViewId="0">
      <selection activeCell="J24" sqref="J24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8.4257812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56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57</v>
      </c>
      <c r="C11" s="9"/>
      <c r="D11" s="9"/>
      <c r="E11" s="9"/>
      <c r="F11" s="15"/>
      <c r="G11" s="9"/>
      <c r="H11" s="24">
        <f>SUM('ВЕРЕСЕНЬ 2023'!H27)</f>
        <v>28952.480000000098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229457.5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226332.5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3125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255340.05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237268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8150.87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9921.18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58</v>
      </c>
      <c r="C27" s="9"/>
      <c r="D27" s="9"/>
      <c r="E27" s="9"/>
      <c r="F27" s="9"/>
      <c r="G27" s="9"/>
      <c r="H27" s="16">
        <f>SUM(H11+H14-H19)</f>
        <v>3069.9300000001094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4"/>
  <sheetViews>
    <sheetView topLeftCell="A7" workbookViewId="0">
      <selection activeCell="H23" sqref="H23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18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19</v>
      </c>
      <c r="C11" s="9"/>
      <c r="D11" s="9"/>
      <c r="E11" s="9"/>
      <c r="F11" s="15"/>
      <c r="G11" s="9"/>
      <c r="H11" s="24">
        <f>SUM('ЖОВТЕНЬ 2023'!H27)</f>
        <v>3069.9300000001094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271545.08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271545.08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302008.48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272768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6410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12587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10243.48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20</v>
      </c>
      <c r="C27" s="9"/>
      <c r="D27" s="9"/>
      <c r="E27" s="9"/>
      <c r="F27" s="9"/>
      <c r="G27" s="9"/>
      <c r="H27" s="16">
        <f>SUM(H11+H14-H19)-0.2</f>
        <v>-27393.669999999856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454"/>
  <sheetViews>
    <sheetView topLeftCell="A13" workbookViewId="0">
      <selection activeCell="F38" sqref="F38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4" max="24" width="16" bestFit="1" customWidth="1"/>
    <col min="26" max="26" width="14.85546875" customWidth="1"/>
  </cols>
  <sheetData>
    <row r="1" spans="1:26" ht="15.75" x14ac:dyDescent="0.25">
      <c r="B1" s="1"/>
      <c r="C1" s="1"/>
      <c r="D1" s="1"/>
      <c r="E1" s="1"/>
      <c r="F1" s="1"/>
      <c r="G1" s="1"/>
      <c r="H1" s="2"/>
      <c r="I1" s="1"/>
    </row>
    <row r="2" spans="1:26" ht="15.75" x14ac:dyDescent="0.25">
      <c r="B2" s="1"/>
      <c r="C2" s="1"/>
      <c r="D2" s="1"/>
      <c r="E2" s="1"/>
      <c r="F2" s="1"/>
      <c r="G2" s="1"/>
      <c r="H2" s="2"/>
      <c r="I2" s="1"/>
    </row>
    <row r="3" spans="1:26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6" ht="20.25" x14ac:dyDescent="0.3">
      <c r="B4" s="1"/>
      <c r="C4" s="1"/>
      <c r="D4" s="1"/>
      <c r="E4" s="6"/>
      <c r="F4" s="7"/>
      <c r="G4" s="7"/>
      <c r="H4" s="8"/>
      <c r="I4" s="7"/>
    </row>
    <row r="5" spans="1:26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26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26" ht="15.75" x14ac:dyDescent="0.25">
      <c r="B7" s="1"/>
      <c r="C7" s="1"/>
      <c r="D7" s="1"/>
      <c r="E7" s="7"/>
      <c r="F7" s="7"/>
      <c r="G7" s="7"/>
      <c r="H7" s="8"/>
      <c r="I7" s="7"/>
      <c r="R7" s="1"/>
      <c r="S7" s="1"/>
      <c r="T7" s="1"/>
      <c r="U7" s="1"/>
      <c r="V7" s="1"/>
      <c r="W7" s="1"/>
      <c r="X7" s="2"/>
      <c r="Y7" s="1"/>
    </row>
    <row r="8" spans="1:26" ht="23.25" x14ac:dyDescent="0.35">
      <c r="B8" s="1"/>
      <c r="C8" s="1"/>
      <c r="D8" s="1"/>
      <c r="E8" s="10" t="s">
        <v>21</v>
      </c>
      <c r="F8" s="7"/>
      <c r="G8" s="7"/>
      <c r="H8" s="8"/>
      <c r="I8" s="7"/>
      <c r="R8" s="3"/>
      <c r="S8" s="3"/>
      <c r="T8" s="3"/>
      <c r="U8" s="4" t="s">
        <v>0</v>
      </c>
      <c r="V8" s="4"/>
      <c r="W8" s="4"/>
      <c r="X8" s="5"/>
      <c r="Y8" s="4"/>
      <c r="Z8" s="3"/>
    </row>
    <row r="9" spans="1:26" ht="20.25" x14ac:dyDescent="0.3">
      <c r="B9" s="1"/>
      <c r="C9" s="1"/>
      <c r="D9" s="1"/>
      <c r="E9" s="7"/>
      <c r="F9" s="7"/>
      <c r="G9" s="7"/>
      <c r="H9" s="8"/>
      <c r="I9" s="7"/>
      <c r="R9" s="1"/>
      <c r="S9" s="1"/>
      <c r="T9" s="1"/>
      <c r="U9" s="6"/>
      <c r="V9" s="7"/>
      <c r="W9" s="7"/>
      <c r="X9" s="8"/>
      <c r="Y9" s="7"/>
    </row>
    <row r="10" spans="1:26" ht="18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R10" s="9"/>
      <c r="S10" s="9"/>
      <c r="T10" s="10" t="s">
        <v>1</v>
      </c>
      <c r="U10" s="10"/>
      <c r="V10" s="10"/>
      <c r="W10" s="10"/>
      <c r="X10" s="11"/>
      <c r="Y10" s="10"/>
      <c r="Z10" s="9"/>
    </row>
    <row r="11" spans="1:26" ht="18" x14ac:dyDescent="0.25">
      <c r="A11" s="9"/>
      <c r="B11" s="9" t="s">
        <v>23</v>
      </c>
      <c r="C11" s="9"/>
      <c r="D11" s="9"/>
      <c r="E11" s="9"/>
      <c r="F11" s="15"/>
      <c r="G11" s="9"/>
      <c r="H11" s="24">
        <f>SUM('ЛИСТОПАД 2022'!H27)</f>
        <v>-27393.669999999856</v>
      </c>
      <c r="I11" s="9"/>
      <c r="J11" s="9"/>
      <c r="R11" s="9"/>
      <c r="S11" s="9"/>
      <c r="T11" s="10" t="s">
        <v>2</v>
      </c>
      <c r="U11" s="10"/>
      <c r="V11" s="10"/>
      <c r="W11" s="10"/>
      <c r="X11" s="11"/>
      <c r="Y11" s="10"/>
      <c r="Z11" s="9"/>
    </row>
    <row r="12" spans="1:26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R12" s="1"/>
      <c r="S12" s="1"/>
      <c r="T12" s="1"/>
      <c r="U12" s="7"/>
      <c r="V12" s="7"/>
      <c r="W12" s="7"/>
      <c r="X12" s="8"/>
      <c r="Y12" s="7"/>
    </row>
    <row r="13" spans="1:26" ht="23.25" x14ac:dyDescent="0.35">
      <c r="A13" s="12"/>
      <c r="B13" s="1"/>
      <c r="C13" s="1"/>
      <c r="D13" s="1"/>
      <c r="E13" s="1"/>
      <c r="F13" s="1"/>
      <c r="G13" s="1"/>
      <c r="H13" s="2"/>
      <c r="I13" s="1"/>
      <c r="J13" s="12"/>
      <c r="R13" s="1"/>
      <c r="S13" s="1"/>
      <c r="T13" s="10" t="s">
        <v>24</v>
      </c>
      <c r="U13" s="10"/>
      <c r="V13" s="7"/>
      <c r="W13" s="7"/>
      <c r="X13" s="8"/>
      <c r="Y13" s="7"/>
    </row>
    <row r="14" spans="1:26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310872</v>
      </c>
      <c r="I14" s="17"/>
      <c r="J14" s="17"/>
      <c r="R14" s="1"/>
      <c r="S14" s="1"/>
      <c r="T14" s="1"/>
      <c r="U14" s="7"/>
      <c r="V14" s="7"/>
      <c r="W14" s="7"/>
      <c r="X14" s="8"/>
      <c r="Y14" s="7"/>
    </row>
    <row r="15" spans="1:26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R15" s="1"/>
      <c r="S15" s="1"/>
      <c r="T15" s="1"/>
      <c r="U15" s="13"/>
      <c r="V15" s="13"/>
      <c r="W15" s="13"/>
      <c r="X15" s="14"/>
      <c r="Y15" s="13"/>
      <c r="Z15" s="25"/>
    </row>
    <row r="16" spans="1:26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310872</v>
      </c>
      <c r="I16" s="9"/>
      <c r="J16" s="9"/>
      <c r="R16" s="9" t="s">
        <v>23</v>
      </c>
      <c r="S16" s="9"/>
      <c r="T16" s="9"/>
      <c r="U16" s="9"/>
      <c r="V16" s="15"/>
      <c r="W16" s="9"/>
      <c r="X16" s="16">
        <f>SUM('ЖОВТЕНЬ 2023'!H11)</f>
        <v>28952.480000000098</v>
      </c>
      <c r="Y16" s="9"/>
      <c r="Z16" s="9"/>
    </row>
    <row r="17" spans="1:26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R17" s="1"/>
      <c r="S17" s="1"/>
      <c r="T17" s="1"/>
      <c r="U17" s="1"/>
      <c r="V17" s="13"/>
      <c r="W17" s="1"/>
      <c r="X17" s="2"/>
      <c r="Y17" s="1"/>
      <c r="Z17" s="25"/>
    </row>
    <row r="18" spans="1:2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R18" s="1"/>
      <c r="S18" s="1"/>
      <c r="T18" s="1"/>
      <c r="U18" s="1"/>
      <c r="V18" s="1"/>
      <c r="W18" s="1"/>
      <c r="X18" s="2"/>
      <c r="Y18" s="1"/>
      <c r="Z18" s="25"/>
    </row>
    <row r="19" spans="1:26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320336.77999999997</v>
      </c>
      <c r="I19" s="19"/>
      <c r="J19" s="16"/>
      <c r="R19" s="17" t="s">
        <v>3</v>
      </c>
      <c r="S19" s="17"/>
      <c r="T19" s="17"/>
      <c r="U19" s="17"/>
      <c r="V19" s="17"/>
      <c r="W19" s="17"/>
      <c r="X19" s="18">
        <f>SUM('ЖОВТЕНЬ 2023'!H14+'ЛИСТОПАД 2022'!H14+'ГРУДЕНЬ 2022 '!H14)</f>
        <v>811874.58000000007</v>
      </c>
      <c r="Y19" s="17"/>
      <c r="Z19" s="17"/>
    </row>
    <row r="20" spans="1:26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R20" s="9"/>
      <c r="S20" s="9" t="s">
        <v>4</v>
      </c>
      <c r="T20" s="9"/>
      <c r="U20" s="9"/>
      <c r="V20" s="9"/>
      <c r="W20" s="9"/>
      <c r="X20" s="16"/>
      <c r="Y20" s="9"/>
      <c r="Z20" s="9"/>
    </row>
    <row r="21" spans="1:26" ht="18" x14ac:dyDescent="0.25">
      <c r="A21" s="9"/>
      <c r="B21" s="9" t="s">
        <v>9</v>
      </c>
      <c r="C21" s="9"/>
      <c r="D21" s="9"/>
      <c r="E21" s="9"/>
      <c r="F21" s="9"/>
      <c r="G21" s="9"/>
      <c r="H21" s="16">
        <v>299736</v>
      </c>
      <c r="I21" s="9"/>
      <c r="J21" s="9"/>
      <c r="R21" s="9" t="s">
        <v>5</v>
      </c>
      <c r="S21" s="9"/>
      <c r="T21" s="9"/>
      <c r="U21" s="9"/>
      <c r="V21" s="9"/>
      <c r="W21" s="9"/>
      <c r="X21" s="16">
        <f>SUM('ЛИПЕНЬ 2023'!I18+'СЕРПЕНЬ 2023 '!I18+'ВЕРЕСЕНЬ 2023'!I18)</f>
        <v>0</v>
      </c>
      <c r="Y21" s="9"/>
      <c r="Z21" s="9"/>
    </row>
    <row r="22" spans="1:26" ht="18" x14ac:dyDescent="0.25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  <c r="R22" s="9" t="s">
        <v>6</v>
      </c>
      <c r="S22" s="9"/>
      <c r="T22" s="9"/>
      <c r="U22" s="9"/>
      <c r="V22" s="9"/>
      <c r="W22" s="9"/>
      <c r="X22" s="16">
        <f>SUM('ЖОВТЕНЬ 2023'!H17)</f>
        <v>3125</v>
      </c>
      <c r="Y22" s="9"/>
      <c r="Z22" s="9"/>
    </row>
    <row r="23" spans="1:26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10900.6</v>
      </c>
      <c r="I23" s="9"/>
      <c r="J23" s="9"/>
      <c r="R23" s="1"/>
      <c r="S23" s="1"/>
      <c r="T23" s="1"/>
      <c r="U23" s="1"/>
      <c r="V23" s="1"/>
      <c r="W23" s="1"/>
      <c r="X23" s="2"/>
      <c r="Y23" s="1"/>
      <c r="Z23" s="25"/>
    </row>
    <row r="24" spans="1:26" ht="20.25" x14ac:dyDescent="0.3">
      <c r="A24" s="9"/>
      <c r="B24" s="9" t="s">
        <v>12</v>
      </c>
      <c r="C24" s="9"/>
      <c r="D24" s="9"/>
      <c r="E24" s="9"/>
      <c r="F24" s="9"/>
      <c r="G24" s="9"/>
      <c r="H24" s="16">
        <v>9700.18</v>
      </c>
      <c r="I24" s="9"/>
      <c r="J24" s="9"/>
      <c r="R24" s="17" t="s">
        <v>7</v>
      </c>
      <c r="S24" s="19"/>
      <c r="T24" s="19"/>
      <c r="U24" s="19"/>
      <c r="V24" s="19"/>
      <c r="W24" s="19"/>
      <c r="X24" s="18">
        <f>SUM('ЖОВТЕНЬ 2023'!H19+'ЛИСТОПАД 2022'!H19+'ГРУДЕНЬ 2022 '!H19)</f>
        <v>877685.31</v>
      </c>
      <c r="Y24" s="19"/>
      <c r="Z24" s="16">
        <f>SUM(X16+X19-X32)</f>
        <v>877685.31</v>
      </c>
    </row>
    <row r="25" spans="1:26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R25" s="9"/>
      <c r="S25" s="9" t="s">
        <v>8</v>
      </c>
      <c r="T25" s="9"/>
      <c r="U25" s="9"/>
      <c r="V25" s="9"/>
      <c r="W25" s="9"/>
      <c r="X25" s="16"/>
      <c r="Y25" s="9"/>
      <c r="Z25" s="16">
        <f>SUM(X24-Z24)</f>
        <v>0</v>
      </c>
    </row>
    <row r="26" spans="1:26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R26" s="9" t="s">
        <v>9</v>
      </c>
      <c r="S26" s="9"/>
      <c r="T26" s="9"/>
      <c r="U26" s="9"/>
      <c r="V26" s="9"/>
      <c r="W26" s="9"/>
      <c r="X26" s="16">
        <f>SUM('ЖОВТЕНЬ 2023'!H21+'ЛИСТОПАД 2022'!H21+'ГРУДЕНЬ 2022 '!H21)</f>
        <v>809772</v>
      </c>
      <c r="Y26" s="9"/>
      <c r="Z26" s="9"/>
    </row>
    <row r="27" spans="1:26" ht="18" x14ac:dyDescent="0.25">
      <c r="A27" s="9"/>
      <c r="B27" s="9" t="s">
        <v>22</v>
      </c>
      <c r="C27" s="9"/>
      <c r="D27" s="9"/>
      <c r="E27" s="9"/>
      <c r="F27" s="9"/>
      <c r="G27" s="9"/>
      <c r="H27" s="16">
        <f>SUM(H11+H14-H19)</f>
        <v>-36858.449999999837</v>
      </c>
      <c r="I27" s="9"/>
      <c r="J27" s="16"/>
      <c r="R27" s="9" t="s">
        <v>10</v>
      </c>
      <c r="S27" s="9"/>
      <c r="T27" s="9"/>
      <c r="U27" s="9"/>
      <c r="V27" s="9"/>
      <c r="W27" s="9"/>
      <c r="X27" s="16">
        <f>SUM('ЖОВТЕНЬ 2023'!H22+'ЛИСТОПАД 2022'!H22+'ГРУДЕНЬ 2022 '!H22)</f>
        <v>6410</v>
      </c>
      <c r="Y27" s="9"/>
      <c r="Z27" s="9"/>
    </row>
    <row r="28" spans="1:26" ht="18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R28" s="9" t="s">
        <v>11</v>
      </c>
      <c r="S28" s="9"/>
      <c r="T28" s="9"/>
      <c r="U28" s="9"/>
      <c r="V28" s="9"/>
      <c r="W28" s="9"/>
      <c r="X28" s="16">
        <f>SUM('ЖОВТЕНЬ 2023'!H23+'ЛИСТОПАД 2022'!H23+'ГРУДЕНЬ 2022 '!H23)</f>
        <v>31638.47</v>
      </c>
      <c r="Y28" s="9"/>
      <c r="Z28" s="9"/>
    </row>
    <row r="29" spans="1:26" ht="18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R29" s="9" t="s">
        <v>12</v>
      </c>
      <c r="S29" s="9"/>
      <c r="T29" s="9"/>
      <c r="U29" s="9"/>
      <c r="V29" s="9"/>
      <c r="W29" s="9"/>
      <c r="X29" s="16">
        <f>SUM('ЖОВТЕНЬ 2023'!H24+'ЛИСТОПАД 2022'!H24+'ГРУДЕНЬ 2022 '!H24)</f>
        <v>29864.84</v>
      </c>
      <c r="Y29" s="9"/>
      <c r="Z29" s="9"/>
    </row>
    <row r="30" spans="1:26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R30" s="1"/>
      <c r="S30" s="1"/>
      <c r="T30" s="1"/>
      <c r="U30" s="1"/>
      <c r="V30" s="1"/>
      <c r="W30" s="1"/>
      <c r="X30" s="20"/>
      <c r="Y30" s="1"/>
      <c r="Z30" s="25"/>
    </row>
    <row r="31" spans="1:26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R31" s="1"/>
      <c r="S31" s="1"/>
      <c r="T31" s="1"/>
      <c r="U31" s="1"/>
      <c r="V31" s="1"/>
      <c r="W31" s="1"/>
      <c r="X31" s="2"/>
      <c r="Y31" s="1"/>
      <c r="Z31" s="25"/>
    </row>
    <row r="32" spans="1:26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R32" s="9" t="s">
        <v>22</v>
      </c>
      <c r="S32" s="9"/>
      <c r="T32" s="9"/>
      <c r="U32" s="9"/>
      <c r="V32" s="9"/>
      <c r="W32" s="9"/>
      <c r="X32" s="16">
        <f>SUM(X16+X19-X24)</f>
        <v>-36858.249999999884</v>
      </c>
      <c r="Y32" s="9"/>
      <c r="Z32" s="16"/>
    </row>
    <row r="33" spans="1:26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R33" s="1"/>
      <c r="S33" s="1"/>
      <c r="T33" s="1"/>
      <c r="U33" s="1"/>
      <c r="V33" s="1"/>
      <c r="W33" s="1"/>
      <c r="X33" s="2"/>
      <c r="Y33" s="1"/>
      <c r="Z33" s="26"/>
    </row>
    <row r="34" spans="1:26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26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R35" s="1"/>
      <c r="S35" s="1"/>
      <c r="T35" s="1"/>
      <c r="U35" s="1"/>
      <c r="V35" s="1"/>
      <c r="W35" s="1"/>
      <c r="X35" s="2"/>
      <c r="Y35" s="1"/>
    </row>
    <row r="36" spans="1:26" ht="18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R36" s="9" t="s">
        <v>13</v>
      </c>
      <c r="S36" s="9"/>
      <c r="T36" s="9" t="s">
        <v>14</v>
      </c>
      <c r="U36" s="9"/>
      <c r="V36" s="9"/>
      <c r="W36" s="9"/>
      <c r="X36" s="16" t="s">
        <v>15</v>
      </c>
      <c r="Y36" s="9"/>
    </row>
    <row r="37" spans="1:26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  <c r="R37" s="1"/>
      <c r="S37" s="1"/>
      <c r="T37" s="1"/>
      <c r="U37" s="1"/>
      <c r="V37" s="1"/>
      <c r="W37" s="1"/>
      <c r="X37" s="2"/>
      <c r="Y37" s="1"/>
    </row>
    <row r="38" spans="1:26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  <c r="R38" s="26"/>
      <c r="S38" s="26"/>
      <c r="T38" s="26"/>
      <c r="U38" s="26"/>
      <c r="V38" s="26"/>
      <c r="W38" s="26"/>
      <c r="X38" s="27"/>
      <c r="Y38" s="26"/>
    </row>
    <row r="39" spans="1:26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6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6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6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6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6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6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6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6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6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454"/>
  <sheetViews>
    <sheetView topLeftCell="A12" workbookViewId="0">
      <selection activeCell="H25" sqref="H25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8.5703125" style="23" customWidth="1"/>
    <col min="9" max="9" width="4.7109375" customWidth="1"/>
    <col min="10" max="10" width="14.42578125" customWidth="1"/>
    <col min="24" max="24" width="16" bestFit="1" customWidth="1"/>
    <col min="26" max="26" width="14.85546875" customWidth="1"/>
  </cols>
  <sheetData>
    <row r="1" spans="1:26" ht="15.75" x14ac:dyDescent="0.25">
      <c r="B1" s="1"/>
      <c r="C1" s="1"/>
      <c r="D1" s="1"/>
      <c r="E1" s="1"/>
      <c r="F1" s="1"/>
      <c r="G1" s="1"/>
      <c r="H1" s="2"/>
      <c r="I1" s="1"/>
    </row>
    <row r="2" spans="1:26" ht="15.75" x14ac:dyDescent="0.25">
      <c r="B2" s="1"/>
      <c r="C2" s="1"/>
      <c r="D2" s="1"/>
      <c r="E2" s="1"/>
      <c r="F2" s="1"/>
      <c r="G2" s="1"/>
      <c r="H2" s="2"/>
      <c r="I2" s="1"/>
    </row>
    <row r="3" spans="1:26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6" ht="20.25" x14ac:dyDescent="0.3">
      <c r="B4" s="1"/>
      <c r="C4" s="1"/>
      <c r="D4" s="1"/>
      <c r="E4" s="6"/>
      <c r="F4" s="7"/>
      <c r="G4" s="7"/>
      <c r="H4" s="8"/>
      <c r="I4" s="7"/>
    </row>
    <row r="5" spans="1:26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26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26" ht="15.75" x14ac:dyDescent="0.25">
      <c r="B7" s="1"/>
      <c r="C7" s="1"/>
      <c r="D7" s="1"/>
      <c r="E7" s="7"/>
      <c r="F7" s="7"/>
      <c r="G7" s="7"/>
      <c r="H7" s="8"/>
      <c r="I7" s="7"/>
      <c r="R7" s="1"/>
      <c r="S7" s="1"/>
      <c r="T7" s="1"/>
      <c r="U7" s="1"/>
      <c r="V7" s="1"/>
      <c r="W7" s="1"/>
      <c r="X7" s="2"/>
      <c r="Y7" s="1"/>
    </row>
    <row r="8" spans="1:26" ht="23.25" x14ac:dyDescent="0.35">
      <c r="B8" s="1"/>
      <c r="C8" s="1"/>
      <c r="D8" s="1"/>
      <c r="E8" s="10" t="s">
        <v>25</v>
      </c>
      <c r="F8" s="7"/>
      <c r="G8" s="7"/>
      <c r="H8" s="8"/>
      <c r="I8" s="7"/>
      <c r="R8" s="3"/>
      <c r="S8" s="3"/>
      <c r="T8" s="3"/>
      <c r="U8" s="4"/>
      <c r="V8" s="4"/>
      <c r="W8" s="4"/>
      <c r="X8" s="5"/>
      <c r="Y8" s="4"/>
      <c r="Z8" s="3"/>
    </row>
    <row r="9" spans="1:26" ht="20.25" x14ac:dyDescent="0.3">
      <c r="B9" s="1"/>
      <c r="C9" s="1"/>
      <c r="D9" s="1"/>
      <c r="E9" s="7"/>
      <c r="F9" s="7"/>
      <c r="G9" s="7"/>
      <c r="H9" s="8"/>
      <c r="I9" s="7"/>
      <c r="R9" s="1"/>
      <c r="S9" s="1"/>
      <c r="T9" s="1"/>
      <c r="U9" s="6"/>
      <c r="V9" s="7"/>
      <c r="W9" s="7"/>
      <c r="X9" s="8"/>
      <c r="Y9" s="7"/>
    </row>
    <row r="10" spans="1:26" ht="18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R10" s="9"/>
      <c r="S10" s="9"/>
      <c r="T10" s="10"/>
      <c r="U10" s="10"/>
      <c r="V10" s="10"/>
      <c r="W10" s="10"/>
      <c r="X10" s="11"/>
      <c r="Y10" s="10"/>
      <c r="Z10" s="9"/>
    </row>
    <row r="11" spans="1:26" ht="18" x14ac:dyDescent="0.25">
      <c r="A11" s="9"/>
      <c r="B11" s="9" t="s">
        <v>16</v>
      </c>
      <c r="C11" s="9"/>
      <c r="D11" s="9"/>
      <c r="E11" s="9"/>
      <c r="F11" s="15"/>
      <c r="G11" s="9"/>
      <c r="H11" s="24">
        <f>SUM('СІЧЕНЬ 2023'!H11)</f>
        <v>1143.02</v>
      </c>
      <c r="I11" s="9"/>
      <c r="J11" s="9"/>
      <c r="R11" s="9"/>
      <c r="S11" s="9"/>
      <c r="T11" s="10"/>
      <c r="U11" s="10"/>
      <c r="V11" s="10"/>
      <c r="W11" s="10"/>
      <c r="X11" s="11"/>
      <c r="Y11" s="10"/>
      <c r="Z11" s="9"/>
    </row>
    <row r="12" spans="1:26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R12" s="1"/>
      <c r="S12" s="1"/>
      <c r="T12" s="1"/>
      <c r="U12" s="7"/>
      <c r="V12" s="7"/>
      <c r="W12" s="7"/>
      <c r="X12" s="8"/>
      <c r="Y12" s="7"/>
    </row>
    <row r="13" spans="1:26" ht="18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R13" s="1"/>
      <c r="S13" s="1"/>
      <c r="T13" s="10"/>
      <c r="U13" s="10"/>
      <c r="V13" s="7"/>
      <c r="W13" s="7"/>
      <c r="X13" s="8"/>
      <c r="Y13" s="7"/>
    </row>
    <row r="14" spans="1:26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f>SUM('БЕРЕЗЕНЬ 2023'!U17+'ЧЕРВЕНЬ 2023 '!V15+'ВЕРЕСЕНЬ 2023'!W17+'ГРУДЕНЬ 2022 '!X19)</f>
        <v>3168709.18</v>
      </c>
      <c r="I14" s="17"/>
      <c r="J14" s="17"/>
      <c r="R14" s="1"/>
      <c r="S14" s="1"/>
      <c r="T14" s="1"/>
      <c r="U14" s="7"/>
      <c r="V14" s="7"/>
      <c r="W14" s="7"/>
      <c r="X14" s="8"/>
      <c r="Y14" s="7"/>
    </row>
    <row r="15" spans="1:26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R15" s="1"/>
      <c r="S15" s="1"/>
      <c r="T15" s="1"/>
      <c r="U15" s="13"/>
      <c r="V15" s="13"/>
      <c r="W15" s="13"/>
      <c r="X15" s="14"/>
      <c r="Y15" s="13"/>
      <c r="Z15" s="25"/>
    </row>
    <row r="16" spans="1:26" ht="20.25" x14ac:dyDescent="0.3">
      <c r="A16" s="9"/>
      <c r="B16" s="9" t="s">
        <v>5</v>
      </c>
      <c r="C16" s="9"/>
      <c r="D16" s="9"/>
      <c r="E16" s="9"/>
      <c r="F16" s="9"/>
      <c r="G16" s="9"/>
      <c r="H16" s="18">
        <f>SUM(H14)</f>
        <v>3168709.18</v>
      </c>
      <c r="I16" s="9"/>
      <c r="J16" s="9"/>
      <c r="R16" s="9"/>
      <c r="S16" s="9"/>
      <c r="T16" s="9"/>
      <c r="U16" s="9"/>
      <c r="V16" s="15"/>
      <c r="W16" s="9"/>
      <c r="X16" s="16"/>
      <c r="Y16" s="9"/>
      <c r="Z16" s="9"/>
    </row>
    <row r="17" spans="1:26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R17" s="1"/>
      <c r="S17" s="1"/>
      <c r="T17" s="1"/>
      <c r="U17" s="1"/>
      <c r="V17" s="13"/>
      <c r="W17" s="1"/>
      <c r="X17" s="2"/>
      <c r="Y17" s="1"/>
      <c r="Z17" s="25"/>
    </row>
    <row r="18" spans="1:2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R18" s="1"/>
      <c r="S18" s="1"/>
      <c r="T18" s="1"/>
      <c r="U18" s="1"/>
      <c r="V18" s="1"/>
      <c r="W18" s="1"/>
      <c r="X18" s="2"/>
      <c r="Y18" s="1"/>
      <c r="Z18" s="25"/>
    </row>
    <row r="19" spans="1:26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3206710.4499999997</v>
      </c>
      <c r="I19" s="19"/>
      <c r="J19" s="16"/>
      <c r="R19" s="17"/>
      <c r="S19" s="17"/>
      <c r="T19" s="17"/>
      <c r="U19" s="17"/>
      <c r="V19" s="17"/>
      <c r="W19" s="17"/>
      <c r="X19" s="18"/>
      <c r="Y19" s="17"/>
      <c r="Z19" s="17"/>
    </row>
    <row r="20" spans="1:26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R20" s="9"/>
      <c r="S20" s="9"/>
      <c r="T20" s="9"/>
      <c r="U20" s="9"/>
      <c r="V20" s="9"/>
      <c r="W20" s="9"/>
      <c r="X20" s="16"/>
      <c r="Y20" s="9"/>
      <c r="Z20" s="9"/>
    </row>
    <row r="21" spans="1:26" ht="18" x14ac:dyDescent="0.25">
      <c r="A21" s="9"/>
      <c r="B21" s="9" t="s">
        <v>9</v>
      </c>
      <c r="C21" s="9"/>
      <c r="D21" s="9"/>
      <c r="E21" s="9"/>
      <c r="F21" s="9"/>
      <c r="G21" s="9"/>
      <c r="H21" s="16">
        <f>SUM('БЕРЕЗЕНЬ 2023'!U24+'ЧЕРВЕНЬ 2023 '!V22+'ВЕРЕСЕНЬ 2023'!W24+'ГРУДЕНЬ 2022 '!X26)</f>
        <v>2809398</v>
      </c>
      <c r="I21" s="9"/>
      <c r="J21" s="9"/>
      <c r="R21" s="9"/>
      <c r="S21" s="9"/>
      <c r="T21" s="9"/>
      <c r="U21" s="9"/>
      <c r="V21" s="9"/>
      <c r="W21" s="9"/>
      <c r="X21" s="16"/>
      <c r="Y21" s="9"/>
      <c r="Z21" s="9"/>
    </row>
    <row r="22" spans="1:26" ht="18" x14ac:dyDescent="0.25">
      <c r="A22" s="9"/>
      <c r="B22" s="9" t="s">
        <v>10</v>
      </c>
      <c r="C22" s="9"/>
      <c r="D22" s="9"/>
      <c r="E22" s="9"/>
      <c r="F22" s="9"/>
      <c r="G22" s="9"/>
      <c r="H22" s="16">
        <f>SUM('БЕРЕЗЕНЬ 2023'!U25+'ЧЕРВЕНЬ 2023 '!V23+'ВЕРЕСЕНЬ 2023'!W25+'ГРУДЕНЬ 2022 '!X27)</f>
        <v>94642.06</v>
      </c>
      <c r="I22" s="9"/>
      <c r="J22" s="9"/>
      <c r="R22" s="9"/>
      <c r="S22" s="9"/>
      <c r="T22" s="9"/>
      <c r="U22" s="9"/>
      <c r="V22" s="9"/>
      <c r="W22" s="9"/>
      <c r="X22" s="16"/>
      <c r="Y22" s="9"/>
      <c r="Z22" s="9"/>
    </row>
    <row r="23" spans="1:26" ht="18" x14ac:dyDescent="0.25">
      <c r="A23" s="9"/>
      <c r="B23" s="9" t="s">
        <v>11</v>
      </c>
      <c r="C23" s="9"/>
      <c r="D23" s="9"/>
      <c r="E23" s="9"/>
      <c r="F23" s="9"/>
      <c r="G23" s="9"/>
      <c r="H23" s="16">
        <f>SUM('БЕРЕЗЕНЬ 2023'!U26+'ЧЕРВЕНЬ 2023 '!V24+'ВЕРЕСЕНЬ 2023'!W26+'ГРУДЕНЬ 2022 '!X28)</f>
        <v>178249.78000000003</v>
      </c>
      <c r="I23" s="9"/>
      <c r="J23" s="9"/>
      <c r="R23" s="1"/>
      <c r="S23" s="1"/>
      <c r="T23" s="1"/>
      <c r="U23" s="1"/>
      <c r="V23" s="1"/>
      <c r="W23" s="1"/>
      <c r="X23" s="2"/>
      <c r="Y23" s="1"/>
      <c r="Z23" s="25"/>
    </row>
    <row r="24" spans="1:26" ht="20.25" x14ac:dyDescent="0.3">
      <c r="A24" s="9"/>
      <c r="B24" s="9" t="s">
        <v>12</v>
      </c>
      <c r="C24" s="9"/>
      <c r="D24" s="9"/>
      <c r="E24" s="9"/>
      <c r="F24" s="9"/>
      <c r="G24" s="9"/>
      <c r="H24" s="16">
        <f>SUM('БЕРЕЗЕНЬ 2023'!U27+'ЧЕРВЕНЬ 2023 '!V25+'ВЕРЕСЕНЬ 2023'!W27+'ГРУДЕНЬ 2022 '!X29)</f>
        <v>124420.61</v>
      </c>
      <c r="I24" s="9"/>
      <c r="J24" s="9"/>
      <c r="R24" s="17"/>
      <c r="S24" s="19"/>
      <c r="T24" s="19"/>
      <c r="U24" s="19"/>
      <c r="V24" s="19"/>
      <c r="W24" s="19"/>
      <c r="X24" s="18"/>
      <c r="Y24" s="19"/>
      <c r="Z24" s="16">
        <f>SUM(X16+X19-X32)</f>
        <v>0</v>
      </c>
    </row>
    <row r="25" spans="1:26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R25" s="9"/>
      <c r="S25" s="9"/>
      <c r="T25" s="9"/>
      <c r="U25" s="9"/>
      <c r="V25" s="9"/>
      <c r="W25" s="9"/>
      <c r="X25" s="16"/>
      <c r="Y25" s="9"/>
      <c r="Z25" s="16">
        <f>SUM(X24-Z24)</f>
        <v>0</v>
      </c>
    </row>
    <row r="26" spans="1:26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R26" s="9"/>
      <c r="S26" s="9"/>
      <c r="T26" s="9"/>
      <c r="U26" s="9"/>
      <c r="V26" s="9"/>
      <c r="W26" s="9"/>
      <c r="X26" s="16"/>
      <c r="Y26" s="9"/>
      <c r="Z26" s="9"/>
    </row>
    <row r="27" spans="1:26" ht="18" x14ac:dyDescent="0.25">
      <c r="A27" s="9"/>
      <c r="B27" s="9" t="s">
        <v>22</v>
      </c>
      <c r="C27" s="9"/>
      <c r="D27" s="9"/>
      <c r="E27" s="9"/>
      <c r="F27" s="9"/>
      <c r="G27" s="9"/>
      <c r="H27" s="16">
        <f>SUM(H11+H14-H19)</f>
        <v>-36858.249999999534</v>
      </c>
      <c r="I27" s="9"/>
      <c r="J27" s="16"/>
      <c r="R27" s="9"/>
      <c r="S27" s="9"/>
      <c r="T27" s="9"/>
      <c r="U27" s="9"/>
      <c r="V27" s="9"/>
      <c r="W27" s="9"/>
      <c r="X27" s="16"/>
      <c r="Y27" s="9"/>
      <c r="Z27" s="9"/>
    </row>
    <row r="28" spans="1:26" ht="18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R28" s="9"/>
      <c r="S28" s="9"/>
      <c r="T28" s="9"/>
      <c r="U28" s="9"/>
      <c r="V28" s="9"/>
      <c r="W28" s="9"/>
      <c r="X28" s="16"/>
      <c r="Y28" s="9"/>
      <c r="Z28" s="9"/>
    </row>
    <row r="29" spans="1:26" ht="18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R29" s="9"/>
      <c r="S29" s="9"/>
      <c r="T29" s="9"/>
      <c r="U29" s="9"/>
      <c r="V29" s="9"/>
      <c r="W29" s="9"/>
      <c r="X29" s="16"/>
      <c r="Y29" s="9"/>
      <c r="Z29" s="9"/>
    </row>
    <row r="30" spans="1:26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R30" s="1"/>
      <c r="S30" s="1"/>
      <c r="T30" s="1"/>
      <c r="U30" s="1"/>
      <c r="V30" s="1"/>
      <c r="W30" s="1"/>
      <c r="X30" s="20"/>
      <c r="Y30" s="1"/>
      <c r="Z30" s="25"/>
    </row>
    <row r="31" spans="1:26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R31" s="1"/>
      <c r="S31" s="1"/>
      <c r="T31" s="1"/>
      <c r="U31" s="1"/>
      <c r="V31" s="1"/>
      <c r="W31" s="1"/>
      <c r="X31" s="2"/>
      <c r="Y31" s="1"/>
      <c r="Z31" s="25"/>
    </row>
    <row r="32" spans="1:26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R32" s="9"/>
      <c r="S32" s="9"/>
      <c r="T32" s="9"/>
      <c r="U32" s="9"/>
      <c r="V32" s="9"/>
      <c r="W32" s="9"/>
      <c r="X32" s="16"/>
      <c r="Y32" s="9"/>
      <c r="Z32" s="16"/>
    </row>
    <row r="33" spans="1:26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R33" s="1"/>
      <c r="S33" s="1"/>
      <c r="T33" s="1"/>
      <c r="U33" s="1"/>
      <c r="V33" s="1"/>
      <c r="W33" s="1"/>
      <c r="X33" s="2"/>
      <c r="Y33" s="1"/>
      <c r="Z33" s="26"/>
    </row>
    <row r="34" spans="1:26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26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R35" s="1"/>
      <c r="S35" s="1"/>
      <c r="T35" s="1"/>
      <c r="U35" s="1"/>
      <c r="V35" s="1"/>
      <c r="W35" s="1"/>
      <c r="X35" s="2"/>
      <c r="Y35" s="1"/>
    </row>
    <row r="36" spans="1:26" ht="18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R36" s="9"/>
      <c r="S36" s="9"/>
      <c r="T36" s="9"/>
      <c r="U36" s="9"/>
      <c r="V36" s="9"/>
      <c r="W36" s="9"/>
      <c r="X36" s="16"/>
      <c r="Y36" s="9"/>
    </row>
    <row r="37" spans="1:26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  <c r="R37" s="1"/>
      <c r="S37" s="1"/>
      <c r="T37" s="1"/>
      <c r="U37" s="1"/>
      <c r="V37" s="1"/>
      <c r="W37" s="1"/>
      <c r="X37" s="2"/>
      <c r="Y37" s="1"/>
    </row>
    <row r="38" spans="1:26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  <c r="R38" s="26"/>
      <c r="S38" s="26"/>
      <c r="T38" s="26"/>
      <c r="U38" s="26"/>
      <c r="V38" s="26"/>
      <c r="W38" s="26"/>
      <c r="X38" s="27"/>
      <c r="Y38" s="26"/>
    </row>
    <row r="39" spans="1:26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6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6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6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6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6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6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6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6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6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4"/>
  <sheetViews>
    <sheetView topLeftCell="A4" workbookViewId="0">
      <selection activeCell="P31" sqref="P31"/>
    </sheetView>
  </sheetViews>
  <sheetFormatPr defaultRowHeight="15" x14ac:dyDescent="0.25"/>
  <cols>
    <col min="1" max="1" width="2.85546875" customWidth="1"/>
    <col min="3" max="3" width="13.570312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29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30</v>
      </c>
      <c r="C11" s="9"/>
      <c r="D11" s="9"/>
      <c r="E11" s="9"/>
      <c r="F11" s="15"/>
      <c r="G11" s="9"/>
      <c r="H11" s="24">
        <f>SUM('СІЧЕНЬ 2023'!H27)</f>
        <v>8091.1900000000023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347573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f>SUM(H14)</f>
        <v>347573</v>
      </c>
      <c r="I16" s="9"/>
      <c r="J16" s="9"/>
    </row>
    <row r="17" spans="1:14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4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4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347169.18</v>
      </c>
      <c r="I19" s="19"/>
      <c r="J19" s="16"/>
    </row>
    <row r="20" spans="1:14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4" ht="18" x14ac:dyDescent="0.25">
      <c r="A21" s="9"/>
      <c r="B21" s="9" t="s">
        <v>9</v>
      </c>
      <c r="C21" s="9"/>
      <c r="D21" s="9"/>
      <c r="E21" s="9"/>
      <c r="F21" s="9"/>
      <c r="G21" s="9"/>
      <c r="H21" s="16">
        <v>321792</v>
      </c>
      <c r="I21" s="9"/>
      <c r="J21" s="9"/>
    </row>
    <row r="22" spans="1:14" ht="18" x14ac:dyDescent="0.25">
      <c r="A22" s="9"/>
      <c r="B22" s="9" t="s">
        <v>10</v>
      </c>
      <c r="C22" s="9"/>
      <c r="D22" s="9"/>
      <c r="E22" s="9"/>
      <c r="F22" s="9"/>
      <c r="G22" s="9"/>
      <c r="H22" s="16">
        <v>2460</v>
      </c>
      <c r="I22" s="9"/>
      <c r="J22" s="9"/>
    </row>
    <row r="23" spans="1:14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12503</v>
      </c>
      <c r="I23" s="9"/>
      <c r="J23" s="9"/>
    </row>
    <row r="24" spans="1:14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10414.18</v>
      </c>
      <c r="I24" s="9"/>
      <c r="J24" s="9"/>
      <c r="N24">
        <f>SUM(N20:N23)</f>
        <v>0</v>
      </c>
    </row>
    <row r="25" spans="1:14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4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4" ht="18" x14ac:dyDescent="0.25">
      <c r="A27" s="9"/>
      <c r="B27" s="9" t="s">
        <v>31</v>
      </c>
      <c r="C27" s="9"/>
      <c r="D27" s="9"/>
      <c r="E27" s="9"/>
      <c r="F27" s="9"/>
      <c r="G27" s="9"/>
      <c r="H27" s="16">
        <f>SUM(H11+H14-H19)</f>
        <v>8495.0100000000093</v>
      </c>
      <c r="I27" s="9"/>
      <c r="J27" s="16"/>
    </row>
    <row r="28" spans="1:14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4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4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4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4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54"/>
  <sheetViews>
    <sheetView topLeftCell="F23" workbookViewId="0">
      <selection activeCell="L16" sqref="L16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1" max="21" width="17.5703125" customWidth="1"/>
    <col min="23" max="23" width="18.42578125" customWidth="1"/>
  </cols>
  <sheetData>
    <row r="1" spans="1:23" ht="15.75" x14ac:dyDescent="0.25">
      <c r="B1" s="1"/>
      <c r="C1" s="1"/>
      <c r="D1" s="1"/>
      <c r="E1" s="1"/>
      <c r="F1" s="1"/>
      <c r="G1" s="1"/>
      <c r="H1" s="2"/>
      <c r="I1" s="1"/>
    </row>
    <row r="2" spans="1:23" ht="15.75" x14ac:dyDescent="0.25">
      <c r="B2" s="1"/>
      <c r="C2" s="1"/>
      <c r="D2" s="1"/>
      <c r="E2" s="1"/>
      <c r="F2" s="1"/>
      <c r="G2" s="1"/>
      <c r="H2" s="2"/>
      <c r="I2" s="1"/>
    </row>
    <row r="3" spans="1:23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 x14ac:dyDescent="0.3">
      <c r="B4" s="1"/>
      <c r="C4" s="1"/>
      <c r="D4" s="1"/>
      <c r="E4" s="6"/>
      <c r="F4" s="7"/>
      <c r="G4" s="7"/>
      <c r="H4" s="8"/>
      <c r="I4" s="7"/>
    </row>
    <row r="5" spans="1:23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 x14ac:dyDescent="0.3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 x14ac:dyDescent="0.25">
      <c r="B8" s="1"/>
      <c r="C8" s="1"/>
      <c r="D8" s="1"/>
      <c r="E8" s="10" t="s">
        <v>32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 x14ac:dyDescent="0.25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 x14ac:dyDescent="0.35">
      <c r="A11" s="9"/>
      <c r="B11" s="9" t="s">
        <v>17</v>
      </c>
      <c r="C11" s="9"/>
      <c r="D11" s="9"/>
      <c r="E11" s="9"/>
      <c r="F11" s="15"/>
      <c r="G11" s="9"/>
      <c r="H11" s="24">
        <f>SUM('ЛЮТИЙ 2022'!H27)</f>
        <v>8495.0100000000093</v>
      </c>
      <c r="I11" s="9"/>
      <c r="J11" s="9"/>
      <c r="O11" s="1"/>
      <c r="P11" s="1"/>
      <c r="Q11" s="10" t="s">
        <v>34</v>
      </c>
      <c r="R11" s="10"/>
      <c r="S11" s="7"/>
      <c r="T11" s="7"/>
      <c r="U11" s="8"/>
      <c r="V11" s="7"/>
    </row>
    <row r="12" spans="1:23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25"/>
    </row>
    <row r="14" spans="1:23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319666</v>
      </c>
      <c r="I14" s="17"/>
      <c r="J14" s="17"/>
      <c r="O14" s="9" t="s">
        <v>16</v>
      </c>
      <c r="P14" s="9"/>
      <c r="Q14" s="9"/>
      <c r="R14" s="9"/>
      <c r="S14" s="15"/>
      <c r="T14" s="9"/>
      <c r="U14" s="16">
        <f>SUM('СІЧЕНЬ 2023'!H11)</f>
        <v>1143.02</v>
      </c>
      <c r="V14" s="9"/>
      <c r="W14" s="9"/>
    </row>
    <row r="15" spans="1:23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O15" s="1"/>
      <c r="P15" s="1"/>
      <c r="Q15" s="1"/>
      <c r="R15" s="1"/>
      <c r="S15" s="13"/>
      <c r="T15" s="1"/>
      <c r="U15" s="2"/>
      <c r="V15" s="1"/>
      <c r="W15" s="25"/>
    </row>
    <row r="16" spans="1:23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319666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25"/>
    </row>
    <row r="17" spans="1:23" ht="20.25" x14ac:dyDescent="0.3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O17" s="17" t="s">
        <v>3</v>
      </c>
      <c r="P17" s="17"/>
      <c r="Q17" s="17"/>
      <c r="R17" s="17"/>
      <c r="S17" s="17"/>
      <c r="T17" s="17"/>
      <c r="U17" s="18">
        <f>SUM('СІЧЕНЬ 2023'!H14+'ЛЮТИЙ 2022'!H14+'БЕРЕЗЕНЬ 2023'!H14)</f>
        <v>965858</v>
      </c>
      <c r="V17" s="17"/>
      <c r="W17" s="17"/>
    </row>
    <row r="18" spans="1:23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4</v>
      </c>
      <c r="Q18" s="9"/>
      <c r="R18" s="9"/>
      <c r="S18" s="9"/>
      <c r="T18" s="9"/>
      <c r="U18" s="16"/>
      <c r="V18" s="9"/>
      <c r="W18" s="9"/>
    </row>
    <row r="19" spans="1:23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320358.12</v>
      </c>
      <c r="I19" s="19"/>
      <c r="J19" s="16"/>
      <c r="O19" s="9" t="s">
        <v>5</v>
      </c>
      <c r="P19" s="9"/>
      <c r="Q19" s="9"/>
      <c r="R19" s="9"/>
      <c r="S19" s="9"/>
      <c r="T19" s="9"/>
      <c r="U19" s="16">
        <f>SUM('СІЧЕНЬ 2023'!H16+'ЛЮТИЙ 2022'!H16+'БЕРЕЗЕНЬ 2023'!H16)</f>
        <v>965858</v>
      </c>
      <c r="V19" s="9"/>
      <c r="W19" s="9"/>
    </row>
    <row r="20" spans="1:23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O20" s="9" t="s">
        <v>6</v>
      </c>
      <c r="P20" s="9"/>
      <c r="Q20" s="9"/>
      <c r="R20" s="9"/>
      <c r="S20" s="9"/>
      <c r="T20" s="9"/>
      <c r="U20" s="16">
        <f>SUM('СІЧЕНЬ 2023'!H17+'ЛЮТИЙ 2022'!H17+'БЕРЕЗЕНЬ 2023'!H17)</f>
        <v>0</v>
      </c>
      <c r="V20" s="9"/>
      <c r="W20" s="9"/>
    </row>
    <row r="21" spans="1:23" ht="18" x14ac:dyDescent="0.25">
      <c r="A21" s="9"/>
      <c r="B21" s="9" t="s">
        <v>9</v>
      </c>
      <c r="C21" s="9"/>
      <c r="D21" s="9"/>
      <c r="E21" s="9"/>
      <c r="F21" s="9"/>
      <c r="G21" s="9"/>
      <c r="H21" s="16">
        <v>273978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25"/>
    </row>
    <row r="22" spans="1:23" ht="20.25" x14ac:dyDescent="0.3">
      <c r="A22" s="9"/>
      <c r="B22" s="9" t="s">
        <v>10</v>
      </c>
      <c r="C22" s="9"/>
      <c r="D22" s="9"/>
      <c r="E22" s="9"/>
      <c r="F22" s="9"/>
      <c r="G22" s="9"/>
      <c r="H22" s="16">
        <v>624</v>
      </c>
      <c r="I22" s="9"/>
      <c r="J22" s="9"/>
      <c r="O22" s="17" t="s">
        <v>7</v>
      </c>
      <c r="P22" s="19"/>
      <c r="Q22" s="19"/>
      <c r="R22" s="19"/>
      <c r="S22" s="19"/>
      <c r="T22" s="19"/>
      <c r="U22" s="18">
        <f>SUM('СІЧЕНЬ 2023'!H19+'ЛЮТИЙ 2022'!H19+'БЕРЕЗЕНЬ 2023'!H19)</f>
        <v>959198.13</v>
      </c>
      <c r="V22" s="19"/>
      <c r="W22" s="16"/>
    </row>
    <row r="23" spans="1:23" ht="18" x14ac:dyDescent="0.25">
      <c r="A23" s="9"/>
      <c r="B23" s="9" t="s">
        <v>11</v>
      </c>
      <c r="C23" s="9"/>
      <c r="D23" s="9"/>
      <c r="E23" s="9"/>
      <c r="F23" s="9"/>
      <c r="G23" s="9"/>
      <c r="H23" s="16">
        <v>35527.94</v>
      </c>
      <c r="I23" s="9"/>
      <c r="J23" s="9"/>
      <c r="O23" s="9"/>
      <c r="P23" s="9" t="s">
        <v>8</v>
      </c>
      <c r="Q23" s="9"/>
      <c r="R23" s="9"/>
      <c r="S23" s="9"/>
      <c r="T23" s="9"/>
      <c r="U23" s="16"/>
      <c r="V23" s="9"/>
      <c r="W23" s="16"/>
    </row>
    <row r="24" spans="1:23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10228.18</v>
      </c>
      <c r="I24" s="9"/>
      <c r="J24" s="9"/>
      <c r="O24" s="9" t="s">
        <v>9</v>
      </c>
      <c r="P24" s="9"/>
      <c r="Q24" s="9"/>
      <c r="R24" s="9"/>
      <c r="S24" s="9"/>
      <c r="T24" s="9"/>
      <c r="U24" s="16">
        <f>SUM('СІЧЕНЬ 2023'!H21+'ЛЮТИЙ 2022'!H21+'БЕРЕЗЕНЬ 2023'!H21)</f>
        <v>865520</v>
      </c>
      <c r="V24" s="9"/>
      <c r="W24" s="9"/>
    </row>
    <row r="25" spans="1:23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O25" s="9" t="s">
        <v>10</v>
      </c>
      <c r="P25" s="9"/>
      <c r="Q25" s="9"/>
      <c r="R25" s="9"/>
      <c r="S25" s="9"/>
      <c r="T25" s="9"/>
      <c r="U25" s="16">
        <f>SUM('СІЧЕНЬ 2023'!H22+'ЛЮТИЙ 2022'!H22+'БЕРЕЗЕНЬ 2023'!H22)</f>
        <v>9145</v>
      </c>
      <c r="V25" s="9"/>
      <c r="W25" s="9"/>
    </row>
    <row r="26" spans="1:23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11</v>
      </c>
      <c r="P26" s="9"/>
      <c r="Q26" s="9"/>
      <c r="R26" s="9"/>
      <c r="S26" s="9"/>
      <c r="T26" s="9"/>
      <c r="U26" s="16">
        <f>SUM('СІЧЕНЬ 2023'!H23+'ЛЮТИЙ 2022'!H23+'БЕРЕЗЕНЬ 2023'!H23)</f>
        <v>53471.44</v>
      </c>
      <c r="V26" s="9"/>
      <c r="W26" s="9"/>
    </row>
    <row r="27" spans="1:23" ht="18" x14ac:dyDescent="0.25">
      <c r="A27" s="9"/>
      <c r="B27" s="9" t="s">
        <v>33</v>
      </c>
      <c r="C27" s="9"/>
      <c r="D27" s="9"/>
      <c r="E27" s="9"/>
      <c r="F27" s="9"/>
      <c r="G27" s="9"/>
      <c r="H27" s="16">
        <f>SUM(H11+H14-H19)</f>
        <v>7802.890000000014</v>
      </c>
      <c r="I27" s="9"/>
      <c r="J27" s="16"/>
      <c r="O27" s="9" t="s">
        <v>12</v>
      </c>
      <c r="P27" s="9"/>
      <c r="Q27" s="9"/>
      <c r="R27" s="9"/>
      <c r="S27" s="9"/>
      <c r="T27" s="9"/>
      <c r="U27" s="16">
        <f>SUM('СІЧЕНЬ 2023'!H24+'ЛЮТИЙ 2022'!H24+'БЕРЕЗЕНЬ 2023'!H24)</f>
        <v>31061.690000000002</v>
      </c>
      <c r="V27" s="9"/>
      <c r="W27" s="9"/>
    </row>
    <row r="28" spans="1:23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O28" s="1"/>
      <c r="P28" s="1"/>
      <c r="Q28" s="1"/>
      <c r="R28" s="1"/>
      <c r="S28" s="1"/>
      <c r="T28" s="1"/>
      <c r="U28" s="20"/>
      <c r="V28" s="1"/>
      <c r="W28" s="25"/>
    </row>
    <row r="29" spans="1:23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O29" s="1"/>
      <c r="P29" s="1"/>
      <c r="Q29" s="1"/>
      <c r="R29" s="1"/>
      <c r="S29" s="1"/>
      <c r="T29" s="1"/>
      <c r="U29" s="2"/>
      <c r="V29" s="1"/>
      <c r="W29" s="25"/>
    </row>
    <row r="30" spans="1:23" ht="18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O30" s="9" t="s">
        <v>33</v>
      </c>
      <c r="P30" s="9"/>
      <c r="Q30" s="9"/>
      <c r="R30" s="9"/>
      <c r="S30" s="9"/>
      <c r="T30" s="9"/>
      <c r="U30" s="16">
        <f>SUM(U14+U17-U22)</f>
        <v>7802.890000000014</v>
      </c>
      <c r="V30" s="9"/>
      <c r="W30" s="16"/>
    </row>
    <row r="31" spans="1:23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O31" s="1"/>
      <c r="P31" s="1"/>
      <c r="Q31" s="1"/>
      <c r="R31" s="1"/>
      <c r="S31" s="1"/>
      <c r="T31" s="1"/>
      <c r="U31" s="2"/>
      <c r="V31" s="1"/>
      <c r="W31" s="26"/>
    </row>
    <row r="32" spans="1:23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O32" s="1"/>
      <c r="P32" s="1"/>
      <c r="Q32" s="1"/>
      <c r="R32" s="1"/>
      <c r="S32" s="1"/>
      <c r="T32" s="1"/>
      <c r="U32" s="2"/>
      <c r="V32" s="1"/>
      <c r="W32" s="26"/>
    </row>
    <row r="33" spans="1:23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  <c r="W33" s="26"/>
    </row>
    <row r="34" spans="1:23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1"/>
      <c r="P34" s="1"/>
      <c r="Q34" s="1"/>
      <c r="R34" s="1"/>
      <c r="S34" s="1"/>
      <c r="T34" s="1"/>
      <c r="U34" s="2"/>
      <c r="V34" s="1"/>
      <c r="W34" s="26"/>
    </row>
    <row r="35" spans="1:23" ht="18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9" t="s">
        <v>13</v>
      </c>
      <c r="P35" s="9"/>
      <c r="Q35" s="9" t="s">
        <v>14</v>
      </c>
      <c r="R35" s="9"/>
      <c r="S35" s="9"/>
      <c r="T35" s="9"/>
      <c r="U35" s="16" t="s">
        <v>15</v>
      </c>
      <c r="V35" s="9"/>
      <c r="W35" s="9"/>
    </row>
    <row r="36" spans="1:23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1"/>
      <c r="P36" s="1"/>
      <c r="Q36" s="1"/>
      <c r="R36" s="1"/>
      <c r="S36" s="1"/>
      <c r="T36" s="1"/>
      <c r="U36" s="2"/>
      <c r="V36" s="1"/>
      <c r="W36" s="26"/>
    </row>
    <row r="37" spans="1:23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  <c r="O37" s="26"/>
      <c r="P37" s="26"/>
      <c r="Q37" s="26"/>
      <c r="R37" s="26"/>
      <c r="S37" s="26"/>
      <c r="T37" s="26"/>
      <c r="U37" s="27"/>
      <c r="V37" s="26"/>
      <c r="W37" s="26"/>
    </row>
    <row r="38" spans="1:23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3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3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3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3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3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3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3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3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3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3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4"/>
  <sheetViews>
    <sheetView topLeftCell="A5" workbookViewId="0">
      <selection activeCell="K30" sqref="K30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35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36</v>
      </c>
      <c r="C11" s="9"/>
      <c r="D11" s="9"/>
      <c r="E11" s="9"/>
      <c r="F11" s="15"/>
      <c r="G11" s="9"/>
      <c r="H11" s="24">
        <f>SUM('БЕРЕЗЕНЬ 2023'!H27)</f>
        <v>7802.890000000014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283682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283682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261654.68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232662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5252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13844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9896.68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37</v>
      </c>
      <c r="C27" s="9"/>
      <c r="D27" s="9"/>
      <c r="E27" s="9"/>
      <c r="F27" s="9"/>
      <c r="G27" s="9"/>
      <c r="H27" s="16">
        <f>SUM(H11+H14-H19)</f>
        <v>29830.210000000021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4"/>
  <sheetViews>
    <sheetView workbookViewId="0">
      <selection activeCell="L12" sqref="L1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2.710937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38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39</v>
      </c>
      <c r="C11" s="9"/>
      <c r="D11" s="9"/>
      <c r="E11" s="9"/>
      <c r="F11" s="15"/>
      <c r="G11" s="9"/>
      <c r="H11" s="24">
        <f>SUM('КВІТЕНЬ 2023'!H27)</f>
        <v>29830.210000000021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404375.6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399375.6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5000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302599.73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263022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500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27543.55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11534.18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40</v>
      </c>
      <c r="C27" s="9"/>
      <c r="D27" s="9"/>
      <c r="E27" s="9"/>
      <c r="F27" s="9"/>
      <c r="G27" s="9"/>
      <c r="H27" s="16">
        <f>SUM(H11+H14-H19)</f>
        <v>131606.08000000002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54"/>
  <sheetViews>
    <sheetView topLeftCell="E16" workbookViewId="0">
      <selection activeCell="H24" sqref="H24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15" max="15" width="9.140625" customWidth="1"/>
    <col min="22" max="22" width="17.42578125" customWidth="1"/>
    <col min="24" max="24" width="17.85546875" customWidth="1"/>
  </cols>
  <sheetData>
    <row r="1" spans="1:22" ht="15.75" x14ac:dyDescent="0.25">
      <c r="B1" s="1"/>
      <c r="C1" s="1"/>
      <c r="D1" s="1"/>
      <c r="E1" s="1"/>
      <c r="F1" s="1"/>
      <c r="G1" s="1"/>
      <c r="H1" s="2"/>
      <c r="I1" s="1"/>
    </row>
    <row r="2" spans="1:22" ht="15.75" x14ac:dyDescent="0.25">
      <c r="B2" s="1"/>
      <c r="C2" s="1"/>
      <c r="D2" s="1"/>
      <c r="E2" s="1"/>
      <c r="F2" s="1"/>
      <c r="G2" s="1"/>
      <c r="H2" s="2"/>
      <c r="I2" s="1"/>
    </row>
    <row r="3" spans="1:22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2" ht="23.25" x14ac:dyDescent="0.35">
      <c r="B4" s="1"/>
      <c r="C4" s="1"/>
      <c r="D4" s="1"/>
      <c r="E4" s="6"/>
      <c r="F4" s="7"/>
      <c r="G4" s="7"/>
      <c r="H4" s="8"/>
      <c r="I4" s="7"/>
      <c r="P4" s="3"/>
      <c r="Q4" s="3"/>
      <c r="R4" s="3"/>
      <c r="S4" s="4" t="s">
        <v>0</v>
      </c>
      <c r="T4" s="4"/>
      <c r="U4" s="4"/>
      <c r="V4" s="5"/>
    </row>
    <row r="5" spans="1:22" ht="20.25" x14ac:dyDescent="0.3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P5" s="1"/>
      <c r="Q5" s="1"/>
      <c r="R5" s="1"/>
      <c r="S5" s="6"/>
      <c r="T5" s="7"/>
      <c r="U5" s="7"/>
      <c r="V5" s="8"/>
    </row>
    <row r="6" spans="1:22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P6" s="9"/>
      <c r="Q6" s="9"/>
      <c r="R6" s="10" t="s">
        <v>1</v>
      </c>
      <c r="S6" s="10"/>
      <c r="T6" s="10"/>
      <c r="U6" s="10"/>
      <c r="V6" s="11"/>
    </row>
    <row r="7" spans="1:22" ht="18" x14ac:dyDescent="0.25">
      <c r="B7" s="1"/>
      <c r="C7" s="1"/>
      <c r="D7" s="1"/>
      <c r="E7" s="7"/>
      <c r="F7" s="7"/>
      <c r="G7" s="7"/>
      <c r="H7" s="8"/>
      <c r="I7" s="7"/>
      <c r="P7" s="9"/>
      <c r="Q7" s="9"/>
      <c r="R7" s="10" t="s">
        <v>44</v>
      </c>
      <c r="S7" s="10"/>
      <c r="T7" s="10"/>
      <c r="U7" s="10"/>
      <c r="V7" s="11"/>
    </row>
    <row r="8" spans="1:22" ht="18" x14ac:dyDescent="0.25">
      <c r="B8" s="1"/>
      <c r="C8" s="1"/>
      <c r="D8" s="1"/>
      <c r="E8" s="10" t="s">
        <v>41</v>
      </c>
      <c r="F8" s="7"/>
      <c r="G8" s="7"/>
      <c r="H8" s="8"/>
      <c r="I8" s="7"/>
      <c r="P8" s="1"/>
      <c r="Q8" s="1"/>
      <c r="R8" s="1"/>
      <c r="S8" s="7"/>
      <c r="T8" s="7"/>
      <c r="U8" s="7"/>
      <c r="V8" s="8"/>
    </row>
    <row r="9" spans="1:22" ht="23.25" x14ac:dyDescent="0.35">
      <c r="B9" s="1"/>
      <c r="C9" s="1"/>
      <c r="D9" s="1"/>
      <c r="E9" s="7"/>
      <c r="F9" s="7"/>
      <c r="G9" s="7"/>
      <c r="H9" s="8"/>
      <c r="I9" s="7"/>
      <c r="P9" s="1"/>
      <c r="Q9" s="1"/>
      <c r="R9" s="10" t="s">
        <v>45</v>
      </c>
      <c r="S9" s="10"/>
      <c r="T9" s="7"/>
      <c r="U9" s="7"/>
      <c r="V9" s="8"/>
    </row>
    <row r="10" spans="1:22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P10" s="1"/>
      <c r="Q10" s="1"/>
      <c r="R10" s="1"/>
      <c r="S10" s="7"/>
      <c r="T10" s="7"/>
      <c r="U10" s="7"/>
      <c r="V10" s="8"/>
    </row>
    <row r="11" spans="1:22" ht="18" x14ac:dyDescent="0.25">
      <c r="A11" s="9"/>
      <c r="B11" s="9" t="s">
        <v>42</v>
      </c>
      <c r="C11" s="9"/>
      <c r="D11" s="9"/>
      <c r="E11" s="9"/>
      <c r="F11" s="15"/>
      <c r="G11" s="9"/>
      <c r="H11" s="24">
        <f>SUM('ТРАВЕНЬ 2023'!H27)</f>
        <v>131606.08000000002</v>
      </c>
      <c r="I11" s="9"/>
      <c r="J11" s="9"/>
      <c r="P11" s="1"/>
      <c r="Q11" s="1"/>
      <c r="R11" s="1"/>
      <c r="S11" s="13"/>
      <c r="T11" s="13"/>
      <c r="U11" s="13"/>
      <c r="V11" s="14"/>
    </row>
    <row r="12" spans="1:22" ht="18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P12" s="9" t="s">
        <v>36</v>
      </c>
      <c r="Q12" s="9"/>
      <c r="R12" s="9"/>
      <c r="S12" s="9"/>
      <c r="T12" s="15"/>
      <c r="U12" s="9"/>
      <c r="V12" s="16">
        <f>SUM('КВІТЕНЬ 2023'!H11)</f>
        <v>7802.890000000014</v>
      </c>
    </row>
    <row r="13" spans="1:22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P13" s="1"/>
      <c r="Q13" s="1"/>
      <c r="R13" s="1"/>
      <c r="S13" s="1"/>
      <c r="T13" s="13"/>
      <c r="U13" s="1"/>
      <c r="V13" s="2"/>
    </row>
    <row r="14" spans="1:22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266567</v>
      </c>
      <c r="I14" s="17"/>
      <c r="J14" s="17"/>
      <c r="P14" s="1"/>
      <c r="Q14" s="1"/>
      <c r="R14" s="1"/>
      <c r="S14" s="1"/>
      <c r="T14" s="1"/>
      <c r="U14" s="1"/>
      <c r="V14" s="2"/>
    </row>
    <row r="15" spans="1:22" ht="20.25" x14ac:dyDescent="0.3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P15" s="17" t="s">
        <v>3</v>
      </c>
      <c r="Q15" s="17"/>
      <c r="R15" s="17"/>
      <c r="S15" s="17"/>
      <c r="T15" s="17"/>
      <c r="U15" s="17"/>
      <c r="V15" s="18">
        <f>SUM('КВІТЕНЬ 2023'!H14+'ТРАВЕНЬ 2023'!H14+'ЧЕРВЕНЬ 2023 '!H14)</f>
        <v>954624.6</v>
      </c>
    </row>
    <row r="16" spans="1:22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266567</v>
      </c>
      <c r="I16" s="9"/>
      <c r="J16" s="9"/>
      <c r="P16" s="9"/>
      <c r="Q16" s="9" t="s">
        <v>4</v>
      </c>
      <c r="R16" s="9"/>
      <c r="S16" s="9"/>
      <c r="T16" s="9"/>
      <c r="U16" s="9"/>
      <c r="V16" s="16"/>
    </row>
    <row r="17" spans="1:24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P17" s="9" t="s">
        <v>5</v>
      </c>
      <c r="Q17" s="9"/>
      <c r="R17" s="9"/>
      <c r="S17" s="9"/>
      <c r="T17" s="9"/>
      <c r="U17" s="9"/>
      <c r="V17" s="16">
        <f>SUM(V15)</f>
        <v>954624.6</v>
      </c>
    </row>
    <row r="18" spans="1:24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P18" s="9" t="s">
        <v>6</v>
      </c>
      <c r="Q18" s="9"/>
      <c r="R18" s="9"/>
      <c r="S18" s="9"/>
      <c r="T18" s="9"/>
      <c r="U18" s="9"/>
      <c r="V18" s="16">
        <f>SUM('СІЧЕНЬ 2023'!I19+'ЛЮТИЙ 2022'!I19+'БЕРЕЗЕНЬ 2023'!I19)</f>
        <v>0</v>
      </c>
    </row>
    <row r="19" spans="1:24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379967.51999999996</v>
      </c>
      <c r="I19" s="19"/>
      <c r="J19" s="16"/>
      <c r="P19" s="1"/>
      <c r="Q19" s="1"/>
      <c r="R19" s="1"/>
      <c r="S19" s="1"/>
      <c r="T19" s="1"/>
      <c r="U19" s="1"/>
      <c r="V19" s="2"/>
    </row>
    <row r="20" spans="1:24" ht="20.25" x14ac:dyDescent="0.3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P20" s="17" t="s">
        <v>7</v>
      </c>
      <c r="Q20" s="19"/>
      <c r="R20" s="19"/>
      <c r="S20" s="19"/>
      <c r="T20" s="19"/>
      <c r="U20" s="19"/>
      <c r="V20" s="18">
        <f>SUM('КВІТЕНЬ 2023'!H19+'ТРАВЕНЬ 2023'!H19+'ЧЕРВЕНЬ 2023 '!H19)</f>
        <v>944221.92999999993</v>
      </c>
      <c r="X20" s="16"/>
    </row>
    <row r="21" spans="1:24" ht="18" x14ac:dyDescent="0.25">
      <c r="A21" s="9"/>
      <c r="B21" s="9" t="s">
        <v>9</v>
      </c>
      <c r="C21" s="9"/>
      <c r="D21" s="9"/>
      <c r="E21" s="9"/>
      <c r="F21" s="9"/>
      <c r="G21" s="9"/>
      <c r="H21" s="16">
        <v>320600</v>
      </c>
      <c r="I21" s="9"/>
      <c r="J21" s="9"/>
      <c r="P21" s="9"/>
      <c r="Q21" s="9" t="s">
        <v>8</v>
      </c>
      <c r="R21" s="9"/>
      <c r="S21" s="9"/>
      <c r="T21" s="9"/>
      <c r="U21" s="9"/>
      <c r="V21" s="16"/>
      <c r="X21" s="16"/>
    </row>
    <row r="22" spans="1:24" ht="18" x14ac:dyDescent="0.25">
      <c r="A22" s="9"/>
      <c r="B22" s="9" t="s">
        <v>10</v>
      </c>
      <c r="C22" s="9"/>
      <c r="D22" s="9"/>
      <c r="E22" s="9"/>
      <c r="F22" s="9"/>
      <c r="G22" s="9"/>
      <c r="H22" s="16">
        <v>1998</v>
      </c>
      <c r="I22" s="9"/>
      <c r="J22" s="9"/>
      <c r="P22" s="9" t="s">
        <v>9</v>
      </c>
      <c r="Q22" s="9"/>
      <c r="R22" s="9"/>
      <c r="S22" s="9"/>
      <c r="T22" s="9"/>
      <c r="U22" s="9"/>
      <c r="V22" s="16">
        <f>SUM('КВІТЕНЬ 2023'!H21+'ТРАВЕНЬ 2023'!H21+'ЧЕРВЕНЬ 2023 '!H21)</f>
        <v>816284</v>
      </c>
    </row>
    <row r="23" spans="1:24" ht="18" x14ac:dyDescent="0.25">
      <c r="A23" s="9"/>
      <c r="B23" s="9" t="s">
        <v>11</v>
      </c>
      <c r="C23" s="9"/>
      <c r="D23" s="9"/>
      <c r="E23" s="9"/>
      <c r="F23" s="9"/>
      <c r="G23" s="9"/>
      <c r="H23" s="16">
        <v>46458.84</v>
      </c>
      <c r="I23" s="9"/>
      <c r="J23" s="9"/>
      <c r="P23" s="9" t="s">
        <v>10</v>
      </c>
      <c r="Q23" s="9"/>
      <c r="R23" s="9"/>
      <c r="S23" s="9"/>
      <c r="T23" s="9"/>
      <c r="U23" s="9"/>
      <c r="V23" s="16">
        <f>SUM('КВІТЕНЬ 2023'!H22+'ТРАВЕНЬ 2023'!H22+'ЧЕРВЕНЬ 2023 '!H22)</f>
        <v>7750</v>
      </c>
    </row>
    <row r="24" spans="1:24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10910.68</v>
      </c>
      <c r="I24" s="9"/>
      <c r="J24" s="9"/>
      <c r="P24" s="9" t="s">
        <v>11</v>
      </c>
      <c r="Q24" s="9"/>
      <c r="R24" s="9"/>
      <c r="S24" s="9"/>
      <c r="T24" s="9"/>
      <c r="U24" s="9"/>
      <c r="V24" s="16">
        <f>SUM('КВІТЕНЬ 2023'!H23+'ТРАВЕНЬ 2023'!H23+'ЧЕРВЕНЬ 2023 '!H23)</f>
        <v>87846.39</v>
      </c>
    </row>
    <row r="25" spans="1:24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P25" s="9" t="s">
        <v>12</v>
      </c>
      <c r="Q25" s="9"/>
      <c r="R25" s="9"/>
      <c r="S25" s="9"/>
      <c r="T25" s="9"/>
      <c r="U25" s="9"/>
      <c r="V25" s="16">
        <f>SUM('КВІТЕНЬ 2023'!H24+'ТРАВЕНЬ 2023'!H24+'ЧЕРВЕНЬ 2023 '!H24)</f>
        <v>32341.54</v>
      </c>
    </row>
    <row r="26" spans="1:24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P26" s="1"/>
      <c r="Q26" s="1"/>
      <c r="R26" s="1"/>
      <c r="S26" s="1"/>
      <c r="T26" s="1"/>
      <c r="U26" s="1"/>
      <c r="V26" s="20"/>
    </row>
    <row r="27" spans="1:24" ht="18" x14ac:dyDescent="0.25">
      <c r="A27" s="9"/>
      <c r="B27" s="9" t="s">
        <v>43</v>
      </c>
      <c r="C27" s="9"/>
      <c r="D27" s="9"/>
      <c r="E27" s="9"/>
      <c r="F27" s="9"/>
      <c r="G27" s="9"/>
      <c r="H27" s="16">
        <f>SUM(H11+H14-H19)</f>
        <v>18205.560000000056</v>
      </c>
      <c r="I27" s="9"/>
      <c r="J27" s="16"/>
      <c r="P27" s="1"/>
      <c r="Q27" s="1"/>
      <c r="R27" s="1"/>
      <c r="S27" s="1"/>
      <c r="T27" s="1"/>
      <c r="U27" s="1"/>
      <c r="V27" s="2"/>
    </row>
    <row r="28" spans="1:24" ht="18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P28" s="9" t="s">
        <v>43</v>
      </c>
      <c r="Q28" s="9"/>
      <c r="R28" s="9"/>
      <c r="S28" s="9"/>
      <c r="T28" s="9"/>
      <c r="U28" s="9"/>
      <c r="V28" s="16">
        <f>SUM(V12+V15-V20)</f>
        <v>18205.560000000056</v>
      </c>
    </row>
    <row r="29" spans="1:24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P29" s="1"/>
      <c r="Q29" s="1"/>
      <c r="R29" s="1"/>
      <c r="S29" s="1"/>
      <c r="T29" s="1"/>
      <c r="U29" s="1"/>
      <c r="V29" s="2"/>
    </row>
    <row r="30" spans="1:24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24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24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2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</row>
    <row r="34" spans="1:22" ht="18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9" t="s">
        <v>13</v>
      </c>
      <c r="P34" s="9"/>
      <c r="Q34" s="9" t="s">
        <v>14</v>
      </c>
      <c r="R34" s="9"/>
      <c r="S34" s="9"/>
      <c r="T34" s="9"/>
      <c r="U34" s="16" t="s">
        <v>15</v>
      </c>
      <c r="V34" s="9"/>
    </row>
    <row r="35" spans="1:22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1"/>
      <c r="P35" s="1"/>
      <c r="Q35" s="1"/>
      <c r="R35" s="1"/>
      <c r="S35" s="1"/>
      <c r="T35" s="1"/>
      <c r="U35" s="2"/>
      <c r="V35" s="1"/>
    </row>
    <row r="36" spans="1:22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26"/>
      <c r="P36" s="26"/>
      <c r="Q36" s="26"/>
      <c r="R36" s="26"/>
      <c r="S36" s="26"/>
      <c r="T36" s="26"/>
      <c r="U36" s="27"/>
      <c r="V36" s="26"/>
    </row>
    <row r="37" spans="1:22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2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2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2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2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2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2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2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2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2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2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2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54"/>
  <sheetViews>
    <sheetView topLeftCell="A25" workbookViewId="0">
      <selection activeCell="B28" sqref="B28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46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47</v>
      </c>
      <c r="C11" s="9"/>
      <c r="D11" s="9"/>
      <c r="E11" s="9"/>
      <c r="F11" s="15"/>
      <c r="G11" s="9"/>
      <c r="H11" s="24">
        <f>SUM('ЧЕРВЕНЬ 2023 '!H27)</f>
        <v>18205.560000000056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94454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f>SUM(H14:H15)</f>
        <v>94454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92934.18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65910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17406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0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9618.18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48</v>
      </c>
      <c r="C27" s="9"/>
      <c r="D27" s="9"/>
      <c r="E27" s="9"/>
      <c r="F27" s="9"/>
      <c r="G27" s="9"/>
      <c r="H27" s="16">
        <f>SUM(H11+H14-H19)</f>
        <v>19725.380000000063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54"/>
  <sheetViews>
    <sheetView topLeftCell="A19" workbookViewId="0">
      <selection activeCell="H25" sqref="H25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51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49</v>
      </c>
      <c r="C11" s="9"/>
      <c r="D11" s="9"/>
      <c r="E11" s="9"/>
      <c r="F11" s="15"/>
      <c r="G11" s="9"/>
      <c r="H11" s="24">
        <f>SUM('ЛИПЕНЬ 2023'!H27)</f>
        <v>19725.380000000063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f>SUM(H16)</f>
        <v>73526</v>
      </c>
      <c r="I14" s="17"/>
      <c r="J14" s="17"/>
    </row>
    <row r="15" spans="1:10" ht="18" x14ac:dyDescent="0.25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73526</v>
      </c>
      <c r="I16" s="9"/>
      <c r="J16" s="9"/>
    </row>
    <row r="17" spans="1:10" ht="18" x14ac:dyDescent="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59115.66</v>
      </c>
      <c r="I19" s="19"/>
      <c r="J19" s="16"/>
    </row>
    <row r="20" spans="1:10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</row>
    <row r="21" spans="1:10" ht="18" x14ac:dyDescent="0.25">
      <c r="A21" s="9"/>
      <c r="B21" s="9" t="s">
        <v>9</v>
      </c>
      <c r="C21" s="9"/>
      <c r="D21" s="9"/>
      <c r="E21" s="9"/>
      <c r="F21" s="9"/>
      <c r="G21" s="9"/>
      <c r="H21" s="16">
        <v>44694</v>
      </c>
      <c r="I21" s="9"/>
      <c r="J21" s="9"/>
    </row>
    <row r="22" spans="1:10" ht="18" x14ac:dyDescent="0.25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 x14ac:dyDescent="0.25">
      <c r="A23" s="9"/>
      <c r="B23" s="9" t="s">
        <v>11</v>
      </c>
      <c r="C23" s="9"/>
      <c r="D23" s="9"/>
      <c r="E23" s="9"/>
      <c r="F23" s="9"/>
      <c r="G23" s="9"/>
      <c r="H23" s="16">
        <v>3193.48</v>
      </c>
      <c r="I23" s="9"/>
      <c r="J23" s="9"/>
    </row>
    <row r="24" spans="1:10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11228.18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50</v>
      </c>
      <c r="C27" s="9"/>
      <c r="D27" s="9"/>
      <c r="E27" s="9"/>
      <c r="F27" s="9"/>
      <c r="G27" s="9"/>
      <c r="H27" s="16">
        <f>SUM(H11+H14-H19)</f>
        <v>34135.720000000059</v>
      </c>
      <c r="I27" s="9"/>
      <c r="J27" s="16"/>
    </row>
    <row r="28" spans="1:10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54"/>
  <sheetViews>
    <sheetView topLeftCell="A19" workbookViewId="0">
      <selection activeCell="B3" sqref="B3:H28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3" max="23" width="16" bestFit="1" customWidth="1"/>
    <col min="24" max="24" width="6.140625" customWidth="1"/>
    <col min="25" max="25" width="14.42578125" customWidth="1"/>
  </cols>
  <sheetData>
    <row r="1" spans="1:25" ht="15.75" x14ac:dyDescent="0.25">
      <c r="B1" s="1"/>
      <c r="C1" s="1"/>
      <c r="D1" s="1"/>
      <c r="E1" s="1"/>
      <c r="F1" s="1"/>
      <c r="G1" s="1"/>
      <c r="H1" s="2"/>
      <c r="I1" s="1"/>
    </row>
    <row r="2" spans="1:25" ht="15.75" x14ac:dyDescent="0.25">
      <c r="B2" s="1"/>
      <c r="C2" s="1"/>
      <c r="D2" s="1"/>
      <c r="E2" s="1"/>
      <c r="F2" s="1"/>
      <c r="G2" s="1"/>
      <c r="H2" s="2"/>
      <c r="I2" s="1"/>
    </row>
    <row r="3" spans="1:25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5" ht="20.25" x14ac:dyDescent="0.3">
      <c r="B4" s="1"/>
      <c r="C4" s="1"/>
      <c r="D4" s="1"/>
      <c r="E4" s="6"/>
      <c r="F4" s="7"/>
      <c r="G4" s="7"/>
      <c r="H4" s="8"/>
      <c r="I4" s="7"/>
    </row>
    <row r="5" spans="1:25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Q5" s="1"/>
      <c r="R5" s="1"/>
      <c r="S5" s="1"/>
      <c r="T5" s="1"/>
      <c r="U5" s="1"/>
      <c r="V5" s="1"/>
      <c r="W5" s="2"/>
      <c r="X5" s="1"/>
    </row>
    <row r="6" spans="1:25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Q6" s="3"/>
      <c r="R6" s="3"/>
      <c r="S6" s="3"/>
      <c r="T6" s="4" t="s">
        <v>0</v>
      </c>
      <c r="U6" s="4"/>
      <c r="V6" s="4"/>
      <c r="W6" s="5"/>
      <c r="X6" s="4"/>
      <c r="Y6" s="3"/>
    </row>
    <row r="7" spans="1:25" ht="20.25" x14ac:dyDescent="0.3">
      <c r="B7" s="1"/>
      <c r="C7" s="1"/>
      <c r="D7" s="1"/>
      <c r="E7" s="7"/>
      <c r="F7" s="7"/>
      <c r="G7" s="7"/>
      <c r="H7" s="8"/>
      <c r="I7" s="7"/>
      <c r="Q7" s="1"/>
      <c r="R7" s="1"/>
      <c r="S7" s="1"/>
      <c r="T7" s="6"/>
      <c r="U7" s="7"/>
      <c r="V7" s="7"/>
      <c r="W7" s="8"/>
      <c r="X7" s="7"/>
    </row>
    <row r="8" spans="1:25" ht="18" x14ac:dyDescent="0.25">
      <c r="B8" s="1"/>
      <c r="C8" s="1"/>
      <c r="D8" s="1"/>
      <c r="E8" s="10" t="s">
        <v>52</v>
      </c>
      <c r="F8" s="7"/>
      <c r="G8" s="7"/>
      <c r="H8" s="8"/>
      <c r="I8" s="7"/>
      <c r="Q8" s="9"/>
      <c r="R8" s="9"/>
      <c r="S8" s="10" t="s">
        <v>1</v>
      </c>
      <c r="T8" s="10"/>
      <c r="U8" s="10"/>
      <c r="V8" s="10"/>
      <c r="W8" s="11"/>
      <c r="X8" s="10"/>
      <c r="Y8" s="9"/>
    </row>
    <row r="9" spans="1:25" ht="18" x14ac:dyDescent="0.25">
      <c r="B9" s="1"/>
      <c r="C9" s="1"/>
      <c r="D9" s="1"/>
      <c r="E9" s="7"/>
      <c r="F9" s="7"/>
      <c r="G9" s="7"/>
      <c r="H9" s="8"/>
      <c r="I9" s="7"/>
      <c r="Q9" s="9"/>
      <c r="R9" s="9"/>
      <c r="S9" s="10" t="s">
        <v>2</v>
      </c>
      <c r="T9" s="10"/>
      <c r="U9" s="10"/>
      <c r="V9" s="10"/>
      <c r="W9" s="11"/>
      <c r="X9" s="10"/>
      <c r="Y9" s="9"/>
    </row>
    <row r="10" spans="1:25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Q10" s="1"/>
      <c r="R10" s="1"/>
      <c r="S10" s="1"/>
      <c r="T10" s="7"/>
      <c r="U10" s="7"/>
      <c r="V10" s="7"/>
      <c r="W10" s="8"/>
      <c r="X10" s="7"/>
    </row>
    <row r="11" spans="1:25" ht="23.25" x14ac:dyDescent="0.35">
      <c r="A11" s="9"/>
      <c r="B11" s="9" t="s">
        <v>53</v>
      </c>
      <c r="C11" s="9"/>
      <c r="D11" s="9"/>
      <c r="E11" s="9"/>
      <c r="F11" s="15"/>
      <c r="G11" s="9"/>
      <c r="H11" s="24">
        <f>SUM('СЕРПЕНЬ 2023 '!H27)</f>
        <v>34135.720000000059</v>
      </c>
      <c r="I11" s="9"/>
      <c r="J11" s="9"/>
      <c r="Q11" s="1"/>
      <c r="R11" s="1"/>
      <c r="S11" s="10" t="s">
        <v>55</v>
      </c>
      <c r="T11" s="10"/>
      <c r="U11" s="7"/>
      <c r="V11" s="7"/>
      <c r="W11" s="8"/>
      <c r="X11" s="7"/>
    </row>
    <row r="12" spans="1:25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Q12" s="1"/>
      <c r="R12" s="1"/>
      <c r="S12" s="1"/>
      <c r="T12" s="7"/>
      <c r="U12" s="7"/>
      <c r="V12" s="7"/>
      <c r="W12" s="8"/>
      <c r="X12" s="7"/>
    </row>
    <row r="13" spans="1:25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Q13" s="1"/>
      <c r="R13" s="1"/>
      <c r="S13" s="1"/>
      <c r="T13" s="13"/>
      <c r="U13" s="13"/>
      <c r="V13" s="13"/>
      <c r="W13" s="14"/>
      <c r="X13" s="13"/>
      <c r="Y13" s="25"/>
    </row>
    <row r="14" spans="1:25" ht="20.25" x14ac:dyDescent="0.3">
      <c r="A14" s="17"/>
      <c r="B14" s="17" t="s">
        <v>3</v>
      </c>
      <c r="C14" s="17"/>
      <c r="D14" s="17"/>
      <c r="E14" s="17"/>
      <c r="F14" s="17"/>
      <c r="G14" s="17"/>
      <c r="H14" s="18">
        <v>268372</v>
      </c>
      <c r="I14" s="17"/>
      <c r="J14" s="17"/>
      <c r="Q14" s="9" t="s">
        <v>47</v>
      </c>
      <c r="R14" s="9"/>
      <c r="S14" s="9"/>
      <c r="T14" s="9"/>
      <c r="U14" s="15"/>
      <c r="V14" s="9"/>
      <c r="W14" s="16">
        <f>SUM('ЛИПЕНЬ 2023'!H11)</f>
        <v>18205.560000000056</v>
      </c>
      <c r="X14" s="9"/>
      <c r="Y14" s="9"/>
    </row>
    <row r="15" spans="1:25" ht="18" x14ac:dyDescent="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Q15" s="1"/>
      <c r="R15" s="1"/>
      <c r="S15" s="1"/>
      <c r="T15" s="1"/>
      <c r="U15" s="13"/>
      <c r="V15" s="1"/>
      <c r="W15" s="2"/>
      <c r="X15" s="1"/>
      <c r="Y15" s="25"/>
    </row>
    <row r="16" spans="1:25" ht="20.25" x14ac:dyDescent="0.3">
      <c r="A16" s="9"/>
      <c r="B16" s="9" t="s">
        <v>5</v>
      </c>
      <c r="C16" s="9"/>
      <c r="D16" s="9"/>
      <c r="E16" s="9"/>
      <c r="F16" s="9"/>
      <c r="G16" s="9"/>
      <c r="H16" s="18">
        <v>268372</v>
      </c>
      <c r="I16" s="9"/>
      <c r="J16" s="9"/>
      <c r="Q16" s="1"/>
      <c r="R16" s="1"/>
      <c r="S16" s="1"/>
      <c r="T16" s="1"/>
      <c r="U16" s="1"/>
      <c r="V16" s="1"/>
      <c r="W16" s="2"/>
      <c r="X16" s="1"/>
      <c r="Y16" s="25"/>
    </row>
    <row r="17" spans="1:25" ht="20.25" x14ac:dyDescent="0.3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Q17" s="17" t="s">
        <v>3</v>
      </c>
      <c r="R17" s="17"/>
      <c r="S17" s="17"/>
      <c r="T17" s="17"/>
      <c r="U17" s="17"/>
      <c r="V17" s="17"/>
      <c r="W17" s="18">
        <f>SUM('ЛИПЕНЬ 2023'!H14+'СЕРПЕНЬ 2023 '!H14+'ВЕРЕСЕНЬ 2023'!H14)</f>
        <v>436352</v>
      </c>
      <c r="X17" s="17"/>
      <c r="Y17" s="17"/>
    </row>
    <row r="18" spans="1:25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Q18" s="9"/>
      <c r="R18" s="9" t="s">
        <v>4</v>
      </c>
      <c r="S18" s="9"/>
      <c r="T18" s="9"/>
      <c r="U18" s="9"/>
      <c r="V18" s="9"/>
      <c r="W18" s="16"/>
      <c r="X18" s="9"/>
      <c r="Y18" s="9"/>
    </row>
    <row r="19" spans="1:25" ht="20.25" x14ac:dyDescent="0.3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273555.24</v>
      </c>
      <c r="I19" s="19"/>
      <c r="J19" s="16"/>
      <c r="Q19" s="9" t="s">
        <v>5</v>
      </c>
      <c r="R19" s="9"/>
      <c r="S19" s="9"/>
      <c r="T19" s="9"/>
      <c r="U19" s="9"/>
      <c r="V19" s="9"/>
      <c r="W19" s="16">
        <f>SUM('ЛИПЕНЬ 2023'!H16+'СЕРПЕНЬ 2023 '!H16+'ВЕРЕСЕНЬ 2023'!H16)</f>
        <v>436352</v>
      </c>
      <c r="X19" s="9"/>
      <c r="Y19" s="9"/>
    </row>
    <row r="20" spans="1:25" ht="18" x14ac:dyDescent="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/>
      <c r="Q20" s="9" t="s">
        <v>6</v>
      </c>
      <c r="R20" s="9"/>
      <c r="S20" s="9"/>
      <c r="T20" s="9"/>
      <c r="U20" s="9"/>
      <c r="V20" s="9"/>
      <c r="W20" s="16">
        <f>SUM('ЛИПЕНЬ 2023'!H17+'СЕРПЕНЬ 2023 '!H17+'ВЕРЕСЕНЬ 2023'!H17)</f>
        <v>0</v>
      </c>
      <c r="X20" s="9"/>
      <c r="Y20" s="9"/>
    </row>
    <row r="21" spans="1:25" ht="18" x14ac:dyDescent="0.25">
      <c r="A21" s="9"/>
      <c r="B21" s="9" t="s">
        <v>9</v>
      </c>
      <c r="C21" s="9"/>
      <c r="D21" s="9"/>
      <c r="E21" s="9"/>
      <c r="F21" s="9"/>
      <c r="G21" s="9"/>
      <c r="H21" s="16">
        <v>207218</v>
      </c>
      <c r="I21" s="9"/>
      <c r="J21" s="9"/>
      <c r="Q21" s="1"/>
      <c r="R21" s="1"/>
      <c r="S21" s="1"/>
      <c r="T21" s="1"/>
      <c r="U21" s="1"/>
      <c r="V21" s="1"/>
      <c r="W21" s="2"/>
      <c r="X21" s="1"/>
      <c r="Y21" s="25"/>
    </row>
    <row r="22" spans="1:25" ht="20.25" x14ac:dyDescent="0.3">
      <c r="A22" s="9"/>
      <c r="B22" s="9" t="s">
        <v>10</v>
      </c>
      <c r="C22" s="9"/>
      <c r="D22" s="9"/>
      <c r="E22" s="9"/>
      <c r="F22" s="9"/>
      <c r="G22" s="9"/>
      <c r="H22" s="16">
        <v>53931.06</v>
      </c>
      <c r="I22" s="9"/>
      <c r="J22" s="9"/>
      <c r="Q22" s="17" t="s">
        <v>7</v>
      </c>
      <c r="R22" s="19"/>
      <c r="S22" s="19"/>
      <c r="T22" s="19"/>
      <c r="U22" s="19"/>
      <c r="V22" s="19"/>
      <c r="W22" s="18">
        <f>SUM(W24:W27)</f>
        <v>425605.07999999996</v>
      </c>
      <c r="X22" s="19"/>
      <c r="Y22" s="16">
        <f>SUM(W14+W17-W30)</f>
        <v>425605.07999999996</v>
      </c>
    </row>
    <row r="23" spans="1:25" ht="18" x14ac:dyDescent="0.25">
      <c r="A23" s="9"/>
      <c r="B23" s="9" t="s">
        <v>11</v>
      </c>
      <c r="C23" s="9"/>
      <c r="D23" s="9"/>
      <c r="E23" s="9"/>
      <c r="F23" s="9"/>
      <c r="G23" s="9"/>
      <c r="H23" s="16">
        <v>2100</v>
      </c>
      <c r="I23" s="9"/>
      <c r="J23" s="9"/>
      <c r="Q23" s="9"/>
      <c r="R23" s="9" t="s">
        <v>8</v>
      </c>
      <c r="S23" s="9"/>
      <c r="T23" s="9"/>
      <c r="U23" s="9"/>
      <c r="V23" s="9"/>
      <c r="W23" s="16"/>
      <c r="X23" s="9"/>
      <c r="Y23" s="16">
        <f>SUM(W22-Y22)</f>
        <v>0</v>
      </c>
    </row>
    <row r="24" spans="1:25" ht="18" x14ac:dyDescent="0.25">
      <c r="A24" s="9"/>
      <c r="B24" s="9" t="s">
        <v>12</v>
      </c>
      <c r="C24" s="9"/>
      <c r="D24" s="9"/>
      <c r="E24" s="9"/>
      <c r="F24" s="9"/>
      <c r="G24" s="9"/>
      <c r="H24" s="16">
        <v>10306.18</v>
      </c>
      <c r="I24" s="9"/>
      <c r="J24" s="9"/>
      <c r="Q24" s="9" t="s">
        <v>9</v>
      </c>
      <c r="R24" s="9"/>
      <c r="S24" s="9"/>
      <c r="T24" s="9"/>
      <c r="U24" s="9"/>
      <c r="V24" s="9"/>
      <c r="W24" s="16">
        <f>SUM('ЛИПЕНЬ 2023'!H21+'СЕРПЕНЬ 2023 '!H21+'ВЕРЕСЕНЬ 2023'!H21)</f>
        <v>317822</v>
      </c>
      <c r="X24" s="9"/>
      <c r="Y24" s="9"/>
    </row>
    <row r="25" spans="1:25" ht="18" x14ac:dyDescent="0.25">
      <c r="A25" s="12"/>
      <c r="B25" s="1"/>
      <c r="C25" s="1"/>
      <c r="D25" s="1"/>
      <c r="E25" s="1"/>
      <c r="F25" s="1"/>
      <c r="G25" s="1"/>
      <c r="H25" s="20"/>
      <c r="I25" s="1"/>
      <c r="J25" s="12"/>
      <c r="Q25" s="9" t="s">
        <v>10</v>
      </c>
      <c r="R25" s="9"/>
      <c r="S25" s="9"/>
      <c r="T25" s="9"/>
      <c r="U25" s="9"/>
      <c r="V25" s="9"/>
      <c r="W25" s="16">
        <f>SUM('ЛИПЕНЬ 2023'!H22+'СЕРПЕНЬ 2023 '!H22+'ВЕРЕСЕНЬ 2023'!H22)</f>
        <v>71337.06</v>
      </c>
      <c r="X25" s="9"/>
      <c r="Y25" s="9"/>
    </row>
    <row r="26" spans="1:25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Q26" s="9" t="s">
        <v>11</v>
      </c>
      <c r="R26" s="9"/>
      <c r="S26" s="9"/>
      <c r="T26" s="9"/>
      <c r="U26" s="9"/>
      <c r="V26" s="9"/>
      <c r="W26" s="16">
        <f>SUM('ЛИПЕНЬ 2023'!H23+'СЕРПЕНЬ 2023 '!H23+'ВЕРЕСЕНЬ 2023'!H23)</f>
        <v>5293.48</v>
      </c>
      <c r="X26" s="9"/>
      <c r="Y26" s="9"/>
    </row>
    <row r="27" spans="1:25" ht="18" x14ac:dyDescent="0.25">
      <c r="A27" s="9"/>
      <c r="B27" s="9" t="s">
        <v>54</v>
      </c>
      <c r="C27" s="9"/>
      <c r="D27" s="9"/>
      <c r="E27" s="9"/>
      <c r="F27" s="9"/>
      <c r="G27" s="9"/>
      <c r="H27" s="16">
        <f>SUM(H11+H14-H19)</f>
        <v>28952.480000000098</v>
      </c>
      <c r="I27" s="9"/>
      <c r="J27" s="16"/>
      <c r="Q27" s="9" t="s">
        <v>12</v>
      </c>
      <c r="R27" s="9"/>
      <c r="S27" s="9"/>
      <c r="T27" s="9"/>
      <c r="U27" s="9"/>
      <c r="V27" s="9"/>
      <c r="W27" s="16">
        <f>SUM('ЛИПЕНЬ 2023'!H24+'СЕРПЕНЬ 2023 '!H24+'ВЕРЕСЕНЬ 2023'!H24)</f>
        <v>31152.54</v>
      </c>
      <c r="X27" s="9"/>
      <c r="Y27" s="9"/>
    </row>
    <row r="28" spans="1:25" ht="15.75" x14ac:dyDescent="0.25">
      <c r="A28" s="21"/>
      <c r="B28" s="1"/>
      <c r="C28" s="1"/>
      <c r="D28" s="1"/>
      <c r="E28" s="1"/>
      <c r="F28" s="1"/>
      <c r="G28" s="1"/>
      <c r="H28" s="2"/>
      <c r="I28" s="1"/>
      <c r="J28" s="21"/>
      <c r="Q28" s="1"/>
      <c r="R28" s="1"/>
      <c r="S28" s="1"/>
      <c r="T28" s="1"/>
      <c r="U28" s="1"/>
      <c r="V28" s="1"/>
      <c r="W28" s="20"/>
      <c r="X28" s="1"/>
      <c r="Y28" s="25"/>
    </row>
    <row r="29" spans="1:25" ht="15.75" x14ac:dyDescent="0.25">
      <c r="A29" s="21"/>
      <c r="B29" s="1"/>
      <c r="C29" s="1"/>
      <c r="D29" s="1"/>
      <c r="E29" s="1"/>
      <c r="F29" s="1"/>
      <c r="G29" s="1"/>
      <c r="H29" s="2"/>
      <c r="I29" s="1"/>
      <c r="J29" s="21"/>
      <c r="Q29" s="1"/>
      <c r="R29" s="1"/>
      <c r="S29" s="1"/>
      <c r="T29" s="1"/>
      <c r="U29" s="1"/>
      <c r="V29" s="1"/>
      <c r="W29" s="2"/>
      <c r="X29" s="1"/>
      <c r="Y29" s="25"/>
    </row>
    <row r="30" spans="1:25" ht="18" x14ac:dyDescent="0.25">
      <c r="A30" s="21"/>
      <c r="B30" s="1"/>
      <c r="C30" s="1"/>
      <c r="D30" s="1"/>
      <c r="E30" s="1"/>
      <c r="F30" s="1"/>
      <c r="G30" s="1"/>
      <c r="H30" s="2"/>
      <c r="I30" s="1"/>
      <c r="J30" s="21"/>
      <c r="Q30" s="9" t="s">
        <v>54</v>
      </c>
      <c r="R30" s="9"/>
      <c r="S30" s="9"/>
      <c r="T30" s="9"/>
      <c r="U30" s="9"/>
      <c r="V30" s="9"/>
      <c r="W30" s="16">
        <f>SUM(W14+W17-W22)</f>
        <v>28952.480000000098</v>
      </c>
      <c r="X30" s="9"/>
      <c r="Y30" s="16"/>
    </row>
    <row r="31" spans="1:25" ht="15.75" x14ac:dyDescent="0.25">
      <c r="A31" s="21"/>
      <c r="B31" s="1"/>
      <c r="C31" s="1"/>
      <c r="D31" s="1"/>
      <c r="E31" s="1"/>
      <c r="F31" s="1"/>
      <c r="G31" s="1"/>
      <c r="H31" s="2"/>
      <c r="I31" s="1"/>
      <c r="J31" s="21"/>
      <c r="Q31" s="1"/>
      <c r="R31" s="1"/>
      <c r="S31" s="1"/>
      <c r="T31" s="1"/>
      <c r="U31" s="1"/>
      <c r="V31" s="1"/>
      <c r="W31" s="2"/>
      <c r="X31" s="1"/>
      <c r="Y31" s="26"/>
    </row>
    <row r="32" spans="1:25" ht="18" x14ac:dyDescent="0.25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4" ht="15.75" x14ac:dyDescent="0.25">
      <c r="A33" s="21"/>
      <c r="B33" s="1"/>
      <c r="C33" s="1"/>
      <c r="D33" s="1"/>
      <c r="E33" s="1"/>
      <c r="F33" s="1"/>
      <c r="G33" s="1"/>
      <c r="H33" s="2"/>
      <c r="I33" s="1"/>
      <c r="J33" s="21"/>
      <c r="Q33" s="1"/>
      <c r="R33" s="1"/>
      <c r="S33" s="1"/>
      <c r="T33" s="1"/>
      <c r="U33" s="1"/>
      <c r="V33" s="1"/>
      <c r="W33" s="2"/>
      <c r="X33" s="1"/>
    </row>
    <row r="34" spans="1:24" ht="18" x14ac:dyDescent="0.25">
      <c r="A34" s="21"/>
      <c r="B34" s="21"/>
      <c r="C34" s="21"/>
      <c r="D34" s="21"/>
      <c r="E34" s="21"/>
      <c r="F34" s="21"/>
      <c r="G34" s="21"/>
      <c r="H34" s="22"/>
      <c r="I34" s="21"/>
      <c r="J34" s="21"/>
      <c r="Q34" s="9" t="s">
        <v>13</v>
      </c>
      <c r="R34" s="9"/>
      <c r="S34" s="9" t="s">
        <v>14</v>
      </c>
      <c r="T34" s="9"/>
      <c r="U34" s="9"/>
      <c r="V34" s="9"/>
      <c r="W34" s="16" t="s">
        <v>15</v>
      </c>
      <c r="X34" s="9"/>
    </row>
    <row r="35" spans="1:24" ht="15.75" x14ac:dyDescent="0.25">
      <c r="A35" s="21"/>
      <c r="B35" s="21"/>
      <c r="C35" s="21"/>
      <c r="D35" s="21"/>
      <c r="E35" s="21"/>
      <c r="F35" s="21"/>
      <c r="G35" s="21"/>
      <c r="H35" s="22"/>
      <c r="I35" s="21"/>
      <c r="J35" s="21"/>
      <c r="Q35" s="1"/>
      <c r="R35" s="1"/>
      <c r="S35" s="1"/>
      <c r="T35" s="1"/>
      <c r="U35" s="1"/>
      <c r="V35" s="1"/>
      <c r="W35" s="2"/>
      <c r="X35" s="1"/>
    </row>
    <row r="36" spans="1:24" ht="15.75" x14ac:dyDescent="0.25">
      <c r="A36" s="21"/>
      <c r="B36" s="21"/>
      <c r="C36" s="21"/>
      <c r="D36" s="21"/>
      <c r="E36" s="21"/>
      <c r="F36" s="21"/>
      <c r="G36" s="21"/>
      <c r="H36" s="22"/>
      <c r="I36" s="21"/>
      <c r="J36" s="21"/>
      <c r="Q36" s="26"/>
      <c r="R36" s="26"/>
      <c r="S36" s="26"/>
      <c r="T36" s="26"/>
      <c r="U36" s="26"/>
      <c r="V36" s="26"/>
      <c r="W36" s="27"/>
      <c r="X36" s="26"/>
    </row>
    <row r="37" spans="1:24" ht="15.75" x14ac:dyDescent="0.2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4" ht="15.75" x14ac:dyDescent="0.2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4" ht="15.75" x14ac:dyDescent="0.2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4" ht="15.75" x14ac:dyDescent="0.2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4" ht="15.75" x14ac:dyDescent="0.2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4" ht="15.75" x14ac:dyDescent="0.2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4" ht="15.75" x14ac:dyDescent="0.2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4" ht="15.75" x14ac:dyDescent="0.2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4" ht="15.75" x14ac:dyDescent="0.2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4" ht="15.75" x14ac:dyDescent="0.2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4" ht="15.75" x14ac:dyDescent="0.2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4" ht="15.75" x14ac:dyDescent="0.2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 x14ac:dyDescent="0.2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 x14ac:dyDescent="0.2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 x14ac:dyDescent="0.2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 x14ac:dyDescent="0.2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 x14ac:dyDescent="0.2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 x14ac:dyDescent="0.2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 x14ac:dyDescent="0.2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 x14ac:dyDescent="0.2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 x14ac:dyDescent="0.2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 x14ac:dyDescent="0.2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 x14ac:dyDescent="0.2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 x14ac:dyDescent="0.2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 x14ac:dyDescent="0.2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 x14ac:dyDescent="0.2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 x14ac:dyDescent="0.2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 x14ac:dyDescent="0.2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 x14ac:dyDescent="0.2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 x14ac:dyDescent="0.2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 x14ac:dyDescent="0.2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 x14ac:dyDescent="0.2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 x14ac:dyDescent="0.2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 x14ac:dyDescent="0.2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 x14ac:dyDescent="0.2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 x14ac:dyDescent="0.2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 x14ac:dyDescent="0.2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 x14ac:dyDescent="0.2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 x14ac:dyDescent="0.2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 x14ac:dyDescent="0.2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 x14ac:dyDescent="0.2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 x14ac:dyDescent="0.2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 x14ac:dyDescent="0.2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 x14ac:dyDescent="0.2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 x14ac:dyDescent="0.2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 x14ac:dyDescent="0.2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 x14ac:dyDescent="0.2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 x14ac:dyDescent="0.2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 x14ac:dyDescent="0.2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 x14ac:dyDescent="0.2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 x14ac:dyDescent="0.2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 x14ac:dyDescent="0.2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 x14ac:dyDescent="0.2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 x14ac:dyDescent="0.2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 x14ac:dyDescent="0.2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 x14ac:dyDescent="0.2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 x14ac:dyDescent="0.2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 x14ac:dyDescent="0.2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 x14ac:dyDescent="0.2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 x14ac:dyDescent="0.2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 x14ac:dyDescent="0.2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 x14ac:dyDescent="0.2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 x14ac:dyDescent="0.2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 x14ac:dyDescent="0.2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 x14ac:dyDescent="0.2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 x14ac:dyDescent="0.2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 x14ac:dyDescent="0.2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 x14ac:dyDescent="0.2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 x14ac:dyDescent="0.2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 x14ac:dyDescent="0.2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 x14ac:dyDescent="0.2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 x14ac:dyDescent="0.2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 x14ac:dyDescent="0.2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 x14ac:dyDescent="0.2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 x14ac:dyDescent="0.2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 x14ac:dyDescent="0.2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 x14ac:dyDescent="0.2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 x14ac:dyDescent="0.2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 x14ac:dyDescent="0.2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 x14ac:dyDescent="0.2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 x14ac:dyDescent="0.2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 x14ac:dyDescent="0.2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 x14ac:dyDescent="0.2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 x14ac:dyDescent="0.2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 x14ac:dyDescent="0.2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 x14ac:dyDescent="0.2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 x14ac:dyDescent="0.2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 x14ac:dyDescent="0.2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 x14ac:dyDescent="0.2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 x14ac:dyDescent="0.2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 x14ac:dyDescent="0.2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 x14ac:dyDescent="0.2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 x14ac:dyDescent="0.2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 x14ac:dyDescent="0.2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 x14ac:dyDescent="0.2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 x14ac:dyDescent="0.2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 x14ac:dyDescent="0.2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 x14ac:dyDescent="0.2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 x14ac:dyDescent="0.2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 x14ac:dyDescent="0.2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 x14ac:dyDescent="0.2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 x14ac:dyDescent="0.2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 x14ac:dyDescent="0.2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 x14ac:dyDescent="0.2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 x14ac:dyDescent="0.2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 x14ac:dyDescent="0.2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 x14ac:dyDescent="0.2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 x14ac:dyDescent="0.2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 x14ac:dyDescent="0.2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 x14ac:dyDescent="0.2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 x14ac:dyDescent="0.2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 x14ac:dyDescent="0.2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 x14ac:dyDescent="0.2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 x14ac:dyDescent="0.2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 x14ac:dyDescent="0.2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 x14ac:dyDescent="0.2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 x14ac:dyDescent="0.2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 x14ac:dyDescent="0.2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 x14ac:dyDescent="0.2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 x14ac:dyDescent="0.2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 x14ac:dyDescent="0.2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 x14ac:dyDescent="0.2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 x14ac:dyDescent="0.2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 x14ac:dyDescent="0.2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 x14ac:dyDescent="0.2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 x14ac:dyDescent="0.2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 x14ac:dyDescent="0.2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 x14ac:dyDescent="0.2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 x14ac:dyDescent="0.2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 x14ac:dyDescent="0.2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 x14ac:dyDescent="0.2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 x14ac:dyDescent="0.2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 x14ac:dyDescent="0.2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 x14ac:dyDescent="0.2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 x14ac:dyDescent="0.2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 x14ac:dyDescent="0.2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 x14ac:dyDescent="0.2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 x14ac:dyDescent="0.2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 x14ac:dyDescent="0.2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 x14ac:dyDescent="0.2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 x14ac:dyDescent="0.2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 x14ac:dyDescent="0.2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 x14ac:dyDescent="0.2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 x14ac:dyDescent="0.2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 x14ac:dyDescent="0.2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 x14ac:dyDescent="0.2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 x14ac:dyDescent="0.2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 x14ac:dyDescent="0.2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 x14ac:dyDescent="0.2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 x14ac:dyDescent="0.2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 x14ac:dyDescent="0.2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 x14ac:dyDescent="0.2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 x14ac:dyDescent="0.2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 x14ac:dyDescent="0.2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 x14ac:dyDescent="0.2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 x14ac:dyDescent="0.2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 x14ac:dyDescent="0.2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 x14ac:dyDescent="0.2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 x14ac:dyDescent="0.2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 x14ac:dyDescent="0.2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 x14ac:dyDescent="0.2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 x14ac:dyDescent="0.2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 x14ac:dyDescent="0.2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 x14ac:dyDescent="0.2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 x14ac:dyDescent="0.2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 x14ac:dyDescent="0.2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 x14ac:dyDescent="0.2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 x14ac:dyDescent="0.2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 x14ac:dyDescent="0.2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 x14ac:dyDescent="0.2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 x14ac:dyDescent="0.2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 x14ac:dyDescent="0.2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 x14ac:dyDescent="0.2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 x14ac:dyDescent="0.2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 x14ac:dyDescent="0.2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 x14ac:dyDescent="0.2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 x14ac:dyDescent="0.2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 x14ac:dyDescent="0.2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 x14ac:dyDescent="0.2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 x14ac:dyDescent="0.2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 x14ac:dyDescent="0.2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 x14ac:dyDescent="0.2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 x14ac:dyDescent="0.2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 x14ac:dyDescent="0.2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 x14ac:dyDescent="0.2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 x14ac:dyDescent="0.2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 x14ac:dyDescent="0.2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 x14ac:dyDescent="0.2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 x14ac:dyDescent="0.2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 x14ac:dyDescent="0.2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 x14ac:dyDescent="0.2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 x14ac:dyDescent="0.2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 x14ac:dyDescent="0.2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 x14ac:dyDescent="0.2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 x14ac:dyDescent="0.2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 x14ac:dyDescent="0.2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 x14ac:dyDescent="0.2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 x14ac:dyDescent="0.2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 x14ac:dyDescent="0.2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 x14ac:dyDescent="0.2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 x14ac:dyDescent="0.2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 x14ac:dyDescent="0.2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 x14ac:dyDescent="0.2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 x14ac:dyDescent="0.2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 x14ac:dyDescent="0.2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 x14ac:dyDescent="0.2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 x14ac:dyDescent="0.2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 x14ac:dyDescent="0.2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 x14ac:dyDescent="0.2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 x14ac:dyDescent="0.2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 x14ac:dyDescent="0.2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 x14ac:dyDescent="0.2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 x14ac:dyDescent="0.2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 x14ac:dyDescent="0.2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 x14ac:dyDescent="0.2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 x14ac:dyDescent="0.2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 x14ac:dyDescent="0.2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 x14ac:dyDescent="0.2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 x14ac:dyDescent="0.2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 x14ac:dyDescent="0.2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 x14ac:dyDescent="0.2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 x14ac:dyDescent="0.2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 x14ac:dyDescent="0.2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 x14ac:dyDescent="0.2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 x14ac:dyDescent="0.2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 x14ac:dyDescent="0.2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 x14ac:dyDescent="0.2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 x14ac:dyDescent="0.2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 x14ac:dyDescent="0.2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 x14ac:dyDescent="0.2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 x14ac:dyDescent="0.2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 x14ac:dyDescent="0.2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 x14ac:dyDescent="0.2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 x14ac:dyDescent="0.2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 x14ac:dyDescent="0.2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 x14ac:dyDescent="0.2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 x14ac:dyDescent="0.2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 x14ac:dyDescent="0.2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 x14ac:dyDescent="0.2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 x14ac:dyDescent="0.2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 x14ac:dyDescent="0.2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 x14ac:dyDescent="0.2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 x14ac:dyDescent="0.2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 x14ac:dyDescent="0.2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 x14ac:dyDescent="0.2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 x14ac:dyDescent="0.2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 x14ac:dyDescent="0.2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 x14ac:dyDescent="0.2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 x14ac:dyDescent="0.2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 x14ac:dyDescent="0.2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 x14ac:dyDescent="0.2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 x14ac:dyDescent="0.2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 x14ac:dyDescent="0.2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 x14ac:dyDescent="0.2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 x14ac:dyDescent="0.2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 x14ac:dyDescent="0.2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 x14ac:dyDescent="0.2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 x14ac:dyDescent="0.2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 x14ac:dyDescent="0.2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 x14ac:dyDescent="0.2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 x14ac:dyDescent="0.2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 x14ac:dyDescent="0.2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 x14ac:dyDescent="0.2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 x14ac:dyDescent="0.2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 x14ac:dyDescent="0.2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 x14ac:dyDescent="0.2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 x14ac:dyDescent="0.2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 x14ac:dyDescent="0.2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 x14ac:dyDescent="0.2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 x14ac:dyDescent="0.2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 x14ac:dyDescent="0.2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 x14ac:dyDescent="0.2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 x14ac:dyDescent="0.2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 x14ac:dyDescent="0.2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 x14ac:dyDescent="0.2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 x14ac:dyDescent="0.2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 x14ac:dyDescent="0.2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 x14ac:dyDescent="0.2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 x14ac:dyDescent="0.2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 x14ac:dyDescent="0.2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 x14ac:dyDescent="0.2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 x14ac:dyDescent="0.2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 x14ac:dyDescent="0.2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 x14ac:dyDescent="0.2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 x14ac:dyDescent="0.2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 x14ac:dyDescent="0.2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 x14ac:dyDescent="0.2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 x14ac:dyDescent="0.2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 x14ac:dyDescent="0.2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 x14ac:dyDescent="0.2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 x14ac:dyDescent="0.2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 x14ac:dyDescent="0.2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 x14ac:dyDescent="0.2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 x14ac:dyDescent="0.2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 x14ac:dyDescent="0.2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 x14ac:dyDescent="0.2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 x14ac:dyDescent="0.2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 x14ac:dyDescent="0.2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 x14ac:dyDescent="0.2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 x14ac:dyDescent="0.2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 x14ac:dyDescent="0.2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 x14ac:dyDescent="0.2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 x14ac:dyDescent="0.2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 x14ac:dyDescent="0.2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 x14ac:dyDescent="0.2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 x14ac:dyDescent="0.2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 x14ac:dyDescent="0.2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 x14ac:dyDescent="0.2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 x14ac:dyDescent="0.2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 x14ac:dyDescent="0.2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 x14ac:dyDescent="0.2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 x14ac:dyDescent="0.2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 x14ac:dyDescent="0.2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 x14ac:dyDescent="0.2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 x14ac:dyDescent="0.2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 x14ac:dyDescent="0.2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 x14ac:dyDescent="0.2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 x14ac:dyDescent="0.2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 x14ac:dyDescent="0.2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 x14ac:dyDescent="0.2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 x14ac:dyDescent="0.2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 x14ac:dyDescent="0.2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 x14ac:dyDescent="0.2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 x14ac:dyDescent="0.2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 x14ac:dyDescent="0.2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 x14ac:dyDescent="0.2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 x14ac:dyDescent="0.2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 x14ac:dyDescent="0.2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 x14ac:dyDescent="0.2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 x14ac:dyDescent="0.2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 x14ac:dyDescent="0.2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 x14ac:dyDescent="0.2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 x14ac:dyDescent="0.2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 x14ac:dyDescent="0.2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 x14ac:dyDescent="0.2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 x14ac:dyDescent="0.2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 x14ac:dyDescent="0.2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 x14ac:dyDescent="0.2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 x14ac:dyDescent="0.2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 x14ac:dyDescent="0.2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 x14ac:dyDescent="0.2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 x14ac:dyDescent="0.2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 x14ac:dyDescent="0.2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 x14ac:dyDescent="0.2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 x14ac:dyDescent="0.2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 x14ac:dyDescent="0.2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 x14ac:dyDescent="0.2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 x14ac:dyDescent="0.2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 x14ac:dyDescent="0.2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 x14ac:dyDescent="0.2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 x14ac:dyDescent="0.2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 x14ac:dyDescent="0.2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 x14ac:dyDescent="0.2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 x14ac:dyDescent="0.2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 x14ac:dyDescent="0.2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 x14ac:dyDescent="0.2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 x14ac:dyDescent="0.2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 x14ac:dyDescent="0.2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 x14ac:dyDescent="0.2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 x14ac:dyDescent="0.2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 x14ac:dyDescent="0.2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 x14ac:dyDescent="0.2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 x14ac:dyDescent="0.2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 x14ac:dyDescent="0.2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 x14ac:dyDescent="0.2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 x14ac:dyDescent="0.2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 x14ac:dyDescent="0.2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 x14ac:dyDescent="0.2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 x14ac:dyDescent="0.2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 x14ac:dyDescent="0.2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 x14ac:dyDescent="0.2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 x14ac:dyDescent="0.2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 x14ac:dyDescent="0.2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 x14ac:dyDescent="0.2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 x14ac:dyDescent="0.2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 x14ac:dyDescent="0.2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 x14ac:dyDescent="0.2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 x14ac:dyDescent="0.2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 x14ac:dyDescent="0.2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 x14ac:dyDescent="0.2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 x14ac:dyDescent="0.2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 x14ac:dyDescent="0.2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 x14ac:dyDescent="0.2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 x14ac:dyDescent="0.2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 x14ac:dyDescent="0.2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 x14ac:dyDescent="0.2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 x14ac:dyDescent="0.2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 x14ac:dyDescent="0.2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 x14ac:dyDescent="0.2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 x14ac:dyDescent="0.2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 x14ac:dyDescent="0.2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 x14ac:dyDescent="0.2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 x14ac:dyDescent="0.2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 x14ac:dyDescent="0.2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 x14ac:dyDescent="0.2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 x14ac:dyDescent="0.2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 x14ac:dyDescent="0.2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 x14ac:dyDescent="0.2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 x14ac:dyDescent="0.2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 x14ac:dyDescent="0.2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 x14ac:dyDescent="0.2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 x14ac:dyDescent="0.2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 x14ac:dyDescent="0.2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 x14ac:dyDescent="0.2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 x14ac:dyDescent="0.2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 x14ac:dyDescent="0.2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 x14ac:dyDescent="0.2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 x14ac:dyDescent="0.2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 x14ac:dyDescent="0.2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 x14ac:dyDescent="0.2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 x14ac:dyDescent="0.2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 x14ac:dyDescent="0.2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 x14ac:dyDescent="0.2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 x14ac:dyDescent="0.2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 x14ac:dyDescent="0.2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 x14ac:dyDescent="0.2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 x14ac:dyDescent="0.2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СІЧЕНЬ 2023</vt:lpstr>
      <vt:lpstr>ЛЮТИЙ 2022</vt:lpstr>
      <vt:lpstr>БЕРЕЗЕНЬ 2023</vt:lpstr>
      <vt:lpstr>КВІТЕНЬ 2023</vt:lpstr>
      <vt:lpstr>ТРАВЕНЬ 2023</vt:lpstr>
      <vt:lpstr>ЧЕРВЕНЬ 2023 </vt:lpstr>
      <vt:lpstr>ЛИПЕНЬ 2023</vt:lpstr>
      <vt:lpstr>СЕРПЕНЬ 2023 </vt:lpstr>
      <vt:lpstr>ВЕРЕСЕНЬ 2023</vt:lpstr>
      <vt:lpstr>ЖОВТЕНЬ 2023</vt:lpstr>
      <vt:lpstr>ЛИСТОПАД 2022</vt:lpstr>
      <vt:lpstr>ГРУДЕНЬ 2022 </vt:lpstr>
      <vt:lpstr>РІК 2022  </vt:lpstr>
      <vt:lpstr>'БЕРЕЗЕНЬ 2023'!Область_печати</vt:lpstr>
      <vt:lpstr>'ВЕРЕСЕНЬ 2023'!Область_печати</vt:lpstr>
      <vt:lpstr>'ЖОВТЕНЬ 2023'!Область_печати</vt:lpstr>
      <vt:lpstr>'КВІТЕНЬ 2023'!Область_печати</vt:lpstr>
      <vt:lpstr>'ЛИПЕНЬ 2023'!Область_печати</vt:lpstr>
      <vt:lpstr>'ЛИСТОПАД 2022'!Область_печати</vt:lpstr>
      <vt:lpstr>'ЛЮТИЙ 2022'!Область_печати</vt:lpstr>
      <vt:lpstr>'СЕРПЕНЬ 2023 '!Область_печати</vt:lpstr>
      <vt:lpstr>'СІЧЕНЬ 2023'!Область_печати</vt:lpstr>
      <vt:lpstr>'ТРАВЕНЬ 2023'!Область_печати</vt:lpstr>
      <vt:lpstr>'ЧЕРВЕНЬ 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Секретарь</cp:lastModifiedBy>
  <cp:lastPrinted>2023-10-04T10:50:51Z</cp:lastPrinted>
  <dcterms:created xsi:type="dcterms:W3CDTF">2019-09-10T08:22:53Z</dcterms:created>
  <dcterms:modified xsi:type="dcterms:W3CDTF">2023-11-07T09:44:54Z</dcterms:modified>
</cp:coreProperties>
</file>