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дова\2021\Контролі\Оприлюдення звітності по закладах\"/>
    </mc:Choice>
  </mc:AlternateContent>
  <bookViews>
    <workbookView xWindow="0" yWindow="0" windowWidth="23970" windowHeight="9600" tabRatio="786" activeTab="16"/>
  </bookViews>
  <sheets>
    <sheet name="4" sheetId="1" r:id="rId1"/>
    <sheet name="12" sheetId="2" r:id="rId2"/>
    <sheet name="18" sheetId="3" r:id="rId3"/>
    <sheet name="19" sheetId="26" r:id="rId4"/>
    <sheet name="34" sheetId="4" r:id="rId5"/>
    <sheet name="42" sheetId="5" r:id="rId6"/>
    <sheet name="52" sheetId="6" r:id="rId7"/>
    <sheet name="53" sheetId="7" r:id="rId8"/>
    <sheet name="55" sheetId="9" r:id="rId9"/>
    <sheet name="60" sheetId="8" r:id="rId10"/>
    <sheet name="63" sheetId="11" r:id="rId11"/>
    <sheet name="64" sheetId="12" r:id="rId12"/>
    <sheet name="65" sheetId="10" r:id="rId13"/>
    <sheet name="77" sheetId="13" r:id="rId14"/>
    <sheet name="93" sheetId="14" r:id="rId15"/>
    <sheet name="95" sheetId="15" r:id="rId16"/>
    <sheet name="101" sheetId="16" r:id="rId17"/>
    <sheet name="111" sheetId="17" r:id="rId18"/>
    <sheet name="Вибір" sheetId="18" r:id="rId19"/>
    <sheet name="Мрія" sheetId="28" r:id="rId20"/>
    <sheet name="Перспектива" sheetId="29" r:id="rId21"/>
    <sheet name="Прогрес" sheetId="30" r:id="rId22"/>
    <sheet name="Світанок" sheetId="27" r:id="rId23"/>
  </sheets>
  <definedNames>
    <definedName name="_xlnm.Print_Area" localSheetId="16">'101'!$A$1:$D$59</definedName>
    <definedName name="_xlnm.Print_Area" localSheetId="17">'111'!$A$1:$D$59</definedName>
    <definedName name="_xlnm.Print_Area" localSheetId="1">'12'!$A$1:$D$59</definedName>
    <definedName name="_xlnm.Print_Area" localSheetId="2">'18'!$A$1:$D$59</definedName>
    <definedName name="_xlnm.Print_Area" localSheetId="3">'19'!$A$1:$D$59</definedName>
    <definedName name="_xlnm.Print_Area" localSheetId="4">'34'!$A$1:$D$59</definedName>
    <definedName name="_xlnm.Print_Area" localSheetId="0">'4'!$A$1:$D$59</definedName>
    <definedName name="_xlnm.Print_Area" localSheetId="5">'42'!$A$1:$D$59</definedName>
    <definedName name="_xlnm.Print_Area" localSheetId="6">'52'!$A$1:$D$59</definedName>
    <definedName name="_xlnm.Print_Area" localSheetId="7">'53'!$A$1:$D$59</definedName>
    <definedName name="_xlnm.Print_Area" localSheetId="8">'55'!$A$1:$D$59</definedName>
    <definedName name="_xlnm.Print_Area" localSheetId="9">'60'!$A$1:$D$59</definedName>
    <definedName name="_xlnm.Print_Area" localSheetId="10">'63'!$A$1:$D$59</definedName>
    <definedName name="_xlnm.Print_Area" localSheetId="11">'64'!$A$1:$D$59</definedName>
    <definedName name="_xlnm.Print_Area" localSheetId="12">'65'!$A$1:$D$59</definedName>
    <definedName name="_xlnm.Print_Area" localSheetId="13">'77'!$A$1:$D$59</definedName>
    <definedName name="_xlnm.Print_Area" localSheetId="14">'93'!$A$1:$D$59</definedName>
    <definedName name="_xlnm.Print_Area" localSheetId="15">'95'!$A$1:$D$59</definedName>
    <definedName name="_xlnm.Print_Area" localSheetId="18">Вибір!$A$1:$D$59</definedName>
    <definedName name="_xlnm.Print_Area" localSheetId="19">Мрія!$A$1:$D$59</definedName>
    <definedName name="_xlnm.Print_Area" localSheetId="20">Перспектива!$A$1:$D$59</definedName>
    <definedName name="_xlnm.Print_Area" localSheetId="21">Прогрес!$A$1:$D$59</definedName>
    <definedName name="_xlnm.Print_Area" localSheetId="22">Світанок!$A$1:$D$59</definedName>
  </definedNames>
  <calcPr calcId="162913" refMode="R1C1"/>
</workbook>
</file>

<file path=xl/calcChain.xml><?xml version="1.0" encoding="utf-8"?>
<calcChain xmlns="http://schemas.openxmlformats.org/spreadsheetml/2006/main">
  <c r="C43" i="30" l="1"/>
  <c r="C28" i="10"/>
  <c r="D36" i="27"/>
  <c r="D36" i="30"/>
  <c r="D36" i="29"/>
  <c r="D36" i="28"/>
  <c r="D36" i="18"/>
  <c r="D36" i="17"/>
  <c r="D36" i="16"/>
  <c r="D36" i="15"/>
  <c r="D36" i="14"/>
  <c r="D36" i="13"/>
  <c r="D36" i="10"/>
  <c r="D36" i="12"/>
  <c r="D36" i="11"/>
  <c r="D36" i="8"/>
  <c r="D36" i="9"/>
  <c r="D36" i="7"/>
  <c r="D36" i="6"/>
  <c r="D36" i="5"/>
  <c r="D36" i="4"/>
  <c r="D36" i="26"/>
  <c r="D36" i="3"/>
  <c r="D36" i="2"/>
  <c r="C38" i="12"/>
  <c r="C38" i="9"/>
  <c r="C38" i="26"/>
  <c r="C38" i="28"/>
  <c r="C38" i="13"/>
  <c r="C38" i="10"/>
  <c r="C38" i="7"/>
  <c r="C38" i="6"/>
  <c r="C38" i="5"/>
  <c r="C38" i="3"/>
  <c r="C38" i="1"/>
  <c r="C38" i="29"/>
  <c r="C38" i="27"/>
  <c r="C38" i="18"/>
  <c r="C38" i="16"/>
  <c r="C38" i="14"/>
  <c r="C38" i="11"/>
  <c r="C38" i="8"/>
  <c r="C38" i="4"/>
  <c r="C38" i="2"/>
  <c r="C38" i="30"/>
  <c r="C38" i="15"/>
  <c r="C38" i="17" l="1"/>
  <c r="C29" i="11"/>
  <c r="C29" i="7"/>
  <c r="C30" i="10"/>
  <c r="C30" i="9"/>
  <c r="C30" i="1"/>
  <c r="C29" i="29" l="1"/>
  <c r="D29" i="29"/>
  <c r="C22" i="4"/>
  <c r="D19" i="27" l="1"/>
  <c r="D20" i="27"/>
  <c r="D21" i="27"/>
  <c r="D22" i="27"/>
  <c r="D23" i="27"/>
  <c r="D24" i="27"/>
  <c r="D25" i="27"/>
  <c r="D27" i="27"/>
  <c r="D28" i="27"/>
  <c r="D29" i="27"/>
  <c r="D30" i="27"/>
  <c r="D31" i="27"/>
  <c r="D32" i="27"/>
  <c r="D33" i="27"/>
  <c r="D34" i="27"/>
  <c r="D35" i="27"/>
  <c r="D37" i="27"/>
  <c r="D38" i="27"/>
  <c r="D39" i="27"/>
  <c r="D40" i="27"/>
  <c r="D41" i="27"/>
  <c r="D42" i="27"/>
  <c r="D43" i="27"/>
  <c r="D44" i="27"/>
  <c r="D45" i="27"/>
  <c r="D46" i="27"/>
  <c r="D47" i="27"/>
  <c r="D48" i="27"/>
  <c r="D49" i="27"/>
  <c r="D50" i="27"/>
  <c r="D51" i="27"/>
  <c r="D52" i="27"/>
  <c r="D53" i="27"/>
  <c r="D54" i="27"/>
  <c r="D55" i="27"/>
  <c r="D56" i="27"/>
  <c r="D57" i="27"/>
  <c r="D58" i="27"/>
  <c r="D59" i="27"/>
  <c r="C52" i="27"/>
  <c r="C54" i="27"/>
  <c r="C26" i="27"/>
  <c r="D26" i="27" s="1"/>
  <c r="D19" i="30"/>
  <c r="D20" i="30"/>
  <c r="D21" i="30"/>
  <c r="D22" i="30"/>
  <c r="D23" i="30"/>
  <c r="D24" i="30"/>
  <c r="D25" i="30"/>
  <c r="D27" i="30"/>
  <c r="D28" i="30"/>
  <c r="D29" i="30"/>
  <c r="D30" i="30"/>
  <c r="D31" i="30"/>
  <c r="D32" i="30"/>
  <c r="D33" i="30"/>
  <c r="D34" i="30"/>
  <c r="D35" i="30"/>
  <c r="D37" i="30"/>
  <c r="D38" i="30"/>
  <c r="D39" i="30"/>
  <c r="D40" i="30"/>
  <c r="D41" i="30"/>
  <c r="D42" i="30"/>
  <c r="D43" i="30"/>
  <c r="D44" i="30"/>
  <c r="D45" i="30"/>
  <c r="D46" i="30"/>
  <c r="D47" i="30"/>
  <c r="D48" i="30"/>
  <c r="D49" i="30"/>
  <c r="D50" i="30"/>
  <c r="D51" i="30"/>
  <c r="D52" i="30"/>
  <c r="D53" i="30"/>
  <c r="D54" i="30"/>
  <c r="D55" i="30"/>
  <c r="D56" i="30"/>
  <c r="D57" i="30"/>
  <c r="D58" i="30"/>
  <c r="D59" i="30"/>
  <c r="C52" i="30"/>
  <c r="C53" i="30"/>
  <c r="C26" i="30"/>
  <c r="D26" i="30" s="1"/>
  <c r="D19" i="29"/>
  <c r="D20" i="29"/>
  <c r="D21" i="29"/>
  <c r="D22" i="29"/>
  <c r="D23" i="29"/>
  <c r="D24" i="29"/>
  <c r="D25" i="29"/>
  <c r="D27" i="29"/>
  <c r="D28" i="29"/>
  <c r="D30" i="29"/>
  <c r="D31" i="29"/>
  <c r="D32" i="29"/>
  <c r="D33" i="29"/>
  <c r="D34" i="29"/>
  <c r="D35" i="29"/>
  <c r="D37" i="29"/>
  <c r="D38" i="29"/>
  <c r="D39" i="29"/>
  <c r="D40" i="29"/>
  <c r="D41" i="29"/>
  <c r="D42" i="29"/>
  <c r="D43" i="29"/>
  <c r="D45" i="29"/>
  <c r="D46" i="29"/>
  <c r="D47" i="29"/>
  <c r="D50" i="29"/>
  <c r="D51" i="29"/>
  <c r="D54" i="29"/>
  <c r="D55" i="29"/>
  <c r="D56" i="29"/>
  <c r="D57" i="29"/>
  <c r="D58" i="29"/>
  <c r="D59" i="29"/>
  <c r="C53" i="29"/>
  <c r="C52" i="29" s="1"/>
  <c r="D52" i="29" s="1"/>
  <c r="C26" i="29"/>
  <c r="D26" i="29" s="1"/>
  <c r="D19" i="28"/>
  <c r="D20" i="28"/>
  <c r="D21" i="28"/>
  <c r="D22" i="28"/>
  <c r="D23" i="28"/>
  <c r="D24" i="28"/>
  <c r="D25" i="28"/>
  <c r="D27" i="28"/>
  <c r="D28" i="28"/>
  <c r="D29" i="28"/>
  <c r="D30" i="28"/>
  <c r="D31" i="28"/>
  <c r="D32" i="28"/>
  <c r="D33" i="28"/>
  <c r="D34" i="28"/>
  <c r="D35" i="28"/>
  <c r="D37" i="28"/>
  <c r="D38" i="28"/>
  <c r="D39" i="28"/>
  <c r="D40" i="28"/>
  <c r="D41" i="28"/>
  <c r="D42" i="28"/>
  <c r="D43" i="28"/>
  <c r="D44" i="28"/>
  <c r="D45" i="28"/>
  <c r="D46" i="28"/>
  <c r="D47" i="28"/>
  <c r="D48" i="28"/>
  <c r="D49" i="28"/>
  <c r="D50" i="28"/>
  <c r="D51" i="28"/>
  <c r="D52" i="28"/>
  <c r="D53" i="28"/>
  <c r="D54" i="28"/>
  <c r="D55" i="28"/>
  <c r="D56" i="28"/>
  <c r="D57" i="28"/>
  <c r="D58" i="28"/>
  <c r="D59" i="28"/>
  <c r="C52" i="28"/>
  <c r="C53" i="28"/>
  <c r="C26" i="28"/>
  <c r="D26" i="28" s="1"/>
  <c r="D19" i="18"/>
  <c r="D20" i="18"/>
  <c r="D21" i="18"/>
  <c r="D22" i="18"/>
  <c r="D23" i="18"/>
  <c r="D24" i="18"/>
  <c r="D25" i="18"/>
  <c r="D27" i="18"/>
  <c r="D28" i="18"/>
  <c r="D29" i="18"/>
  <c r="D30" i="18"/>
  <c r="D31" i="18"/>
  <c r="D32" i="18"/>
  <c r="D33" i="18"/>
  <c r="D34" i="18"/>
  <c r="D35" i="18"/>
  <c r="D37" i="18"/>
  <c r="D38" i="18"/>
  <c r="D39" i="18"/>
  <c r="D40" i="18"/>
  <c r="D41" i="18"/>
  <c r="D42" i="18"/>
  <c r="D43" i="18"/>
  <c r="D44" i="18"/>
  <c r="D45" i="18"/>
  <c r="D46" i="18"/>
  <c r="D47" i="18"/>
  <c r="D48" i="18"/>
  <c r="D49" i="18"/>
  <c r="D50" i="18"/>
  <c r="D51" i="18"/>
  <c r="D52" i="18"/>
  <c r="D53" i="18"/>
  <c r="D54" i="18"/>
  <c r="D55" i="18"/>
  <c r="D56" i="18"/>
  <c r="D57" i="18"/>
  <c r="D58" i="18"/>
  <c r="D59" i="18"/>
  <c r="C52" i="18"/>
  <c r="C53" i="18"/>
  <c r="C26" i="18"/>
  <c r="D26" i="18" s="1"/>
  <c r="D19" i="17"/>
  <c r="D20" i="17"/>
  <c r="D21" i="17"/>
  <c r="D22" i="17"/>
  <c r="D23" i="17"/>
  <c r="D24" i="17"/>
  <c r="D25" i="17"/>
  <c r="D27" i="17"/>
  <c r="D28" i="17"/>
  <c r="D29" i="17"/>
  <c r="D30" i="17"/>
  <c r="D31" i="17"/>
  <c r="D32" i="17"/>
  <c r="D33" i="17"/>
  <c r="D34" i="17"/>
  <c r="D35" i="17"/>
  <c r="D37" i="17"/>
  <c r="D38" i="17"/>
  <c r="D39" i="17"/>
  <c r="D40" i="17"/>
  <c r="D41" i="17"/>
  <c r="D42" i="17"/>
  <c r="D43" i="17"/>
  <c r="D44" i="17"/>
  <c r="D45" i="17"/>
  <c r="D46" i="17"/>
  <c r="D47" i="17"/>
  <c r="D48" i="17"/>
  <c r="D49" i="17"/>
  <c r="D50" i="17"/>
  <c r="D51" i="17"/>
  <c r="D52" i="17"/>
  <c r="D53" i="17"/>
  <c r="D54" i="17"/>
  <c r="D55" i="17"/>
  <c r="D56" i="17"/>
  <c r="D57" i="17"/>
  <c r="D58" i="17"/>
  <c r="D59" i="17"/>
  <c r="C52" i="17"/>
  <c r="C53" i="17"/>
  <c r="C26" i="17"/>
  <c r="D26" i="17" s="1"/>
  <c r="D19" i="16"/>
  <c r="D20" i="16"/>
  <c r="D21" i="16"/>
  <c r="D22" i="16"/>
  <c r="D23" i="16"/>
  <c r="D24" i="16"/>
  <c r="D25" i="16"/>
  <c r="D27" i="16"/>
  <c r="D28" i="16"/>
  <c r="D29" i="16"/>
  <c r="D30" i="16"/>
  <c r="D31" i="16"/>
  <c r="D32" i="16"/>
  <c r="D33" i="16"/>
  <c r="D34" i="16"/>
  <c r="D35" i="16"/>
  <c r="D37" i="16"/>
  <c r="D38" i="16"/>
  <c r="D39" i="16"/>
  <c r="D40" i="16"/>
  <c r="D41" i="16"/>
  <c r="D42" i="16"/>
  <c r="D43" i="16"/>
  <c r="D44" i="16"/>
  <c r="D45" i="16"/>
  <c r="D46" i="16"/>
  <c r="D47" i="16"/>
  <c r="D48" i="16"/>
  <c r="D49" i="16"/>
  <c r="D50" i="16"/>
  <c r="D51" i="16"/>
  <c r="D54" i="16"/>
  <c r="D55" i="16"/>
  <c r="D56" i="16"/>
  <c r="D57" i="16"/>
  <c r="D58" i="16"/>
  <c r="D59" i="16"/>
  <c r="C53" i="16"/>
  <c r="C52" i="16" s="1"/>
  <c r="D52" i="16" s="1"/>
  <c r="C26" i="16"/>
  <c r="D26" i="16" s="1"/>
  <c r="D19" i="15"/>
  <c r="D20" i="15"/>
  <c r="D21" i="15"/>
  <c r="D22" i="15"/>
  <c r="D23" i="15"/>
  <c r="D24" i="15"/>
  <c r="D25" i="15"/>
  <c r="D27" i="15"/>
  <c r="D28" i="15"/>
  <c r="D29" i="15"/>
  <c r="D30" i="15"/>
  <c r="D31" i="15"/>
  <c r="D32" i="15"/>
  <c r="D33" i="15"/>
  <c r="D34" i="15"/>
  <c r="D35" i="15"/>
  <c r="D37" i="15"/>
  <c r="D38" i="15"/>
  <c r="D39" i="15"/>
  <c r="D40" i="15"/>
  <c r="D41" i="15"/>
  <c r="D42" i="15"/>
  <c r="D43" i="15"/>
  <c r="D44" i="15"/>
  <c r="D45" i="15"/>
  <c r="D46" i="15"/>
  <c r="D47" i="15"/>
  <c r="D48" i="15"/>
  <c r="D49" i="15"/>
  <c r="D50" i="15"/>
  <c r="D51" i="15"/>
  <c r="D54" i="15"/>
  <c r="D55" i="15"/>
  <c r="D56" i="15"/>
  <c r="D57" i="15"/>
  <c r="D58" i="15"/>
  <c r="D59" i="15"/>
  <c r="C52" i="15"/>
  <c r="D52" i="15" s="1"/>
  <c r="C53" i="15"/>
  <c r="D53" i="15" s="1"/>
  <c r="C26" i="15"/>
  <c r="D26" i="15" s="1"/>
  <c r="D19" i="14"/>
  <c r="D20" i="14"/>
  <c r="D21" i="14"/>
  <c r="D22" i="14"/>
  <c r="D23" i="14"/>
  <c r="D24" i="14"/>
  <c r="D25" i="14"/>
  <c r="D27" i="14"/>
  <c r="D28" i="14"/>
  <c r="D29" i="14"/>
  <c r="D30" i="14"/>
  <c r="D31" i="14"/>
  <c r="D32" i="14"/>
  <c r="D33" i="14"/>
  <c r="D34" i="14"/>
  <c r="D35" i="14"/>
  <c r="D37" i="14"/>
  <c r="D38" i="14"/>
  <c r="D39" i="14"/>
  <c r="D40" i="14"/>
  <c r="D41" i="14"/>
  <c r="D42" i="14"/>
  <c r="D43" i="14"/>
  <c r="D44" i="14"/>
  <c r="D45" i="14"/>
  <c r="D46" i="14"/>
  <c r="D47" i="14"/>
  <c r="D48" i="14"/>
  <c r="D49" i="14"/>
  <c r="D50" i="14"/>
  <c r="D51" i="14"/>
  <c r="D52" i="14"/>
  <c r="D53" i="14"/>
  <c r="D54" i="14"/>
  <c r="D55" i="14"/>
  <c r="D56" i="14"/>
  <c r="D57" i="14"/>
  <c r="D58" i="14"/>
  <c r="D59" i="14"/>
  <c r="C52" i="14"/>
  <c r="C53" i="14"/>
  <c r="C44" i="14"/>
  <c r="C26" i="14"/>
  <c r="D26" i="14" s="1"/>
  <c r="D19" i="13"/>
  <c r="D20" i="13"/>
  <c r="D21" i="13"/>
  <c r="D22" i="13"/>
  <c r="D23" i="13"/>
  <c r="D24" i="13"/>
  <c r="D25" i="13"/>
  <c r="D27" i="13"/>
  <c r="D28" i="13"/>
  <c r="D29" i="13"/>
  <c r="D30" i="13"/>
  <c r="D31" i="13"/>
  <c r="D32" i="13"/>
  <c r="D33" i="13"/>
  <c r="D34" i="13"/>
  <c r="D35" i="13"/>
  <c r="D37" i="13"/>
  <c r="D38" i="13"/>
  <c r="D39" i="13"/>
  <c r="D40" i="13"/>
  <c r="D41" i="13"/>
  <c r="D42" i="13"/>
  <c r="D43" i="13"/>
  <c r="D44" i="13"/>
  <c r="D45" i="13"/>
  <c r="D46" i="13"/>
  <c r="D47" i="13"/>
  <c r="D48" i="13"/>
  <c r="D49" i="13"/>
  <c r="D50" i="13"/>
  <c r="D51" i="13"/>
  <c r="D52" i="13"/>
  <c r="D53" i="13"/>
  <c r="D54" i="13"/>
  <c r="D55" i="13"/>
  <c r="D56" i="13"/>
  <c r="D57" i="13"/>
  <c r="D58" i="13"/>
  <c r="D59" i="13"/>
  <c r="C52" i="13"/>
  <c r="C53" i="13"/>
  <c r="C44" i="13"/>
  <c r="C26" i="13"/>
  <c r="D26" i="13" s="1"/>
  <c r="D19" i="10"/>
  <c r="D20" i="10"/>
  <c r="D21" i="10"/>
  <c r="D22" i="10"/>
  <c r="D23" i="10"/>
  <c r="D24" i="10"/>
  <c r="D25" i="10"/>
  <c r="D27" i="10"/>
  <c r="D28" i="10"/>
  <c r="D29" i="10"/>
  <c r="D30" i="10"/>
  <c r="D31" i="10"/>
  <c r="D32" i="10"/>
  <c r="D33" i="10"/>
  <c r="D34" i="10"/>
  <c r="D35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C52" i="10"/>
  <c r="C53" i="10"/>
  <c r="C44" i="10"/>
  <c r="C26" i="10"/>
  <c r="D26" i="10" s="1"/>
  <c r="D19" i="12"/>
  <c r="D20" i="12"/>
  <c r="D21" i="12"/>
  <c r="D22" i="12"/>
  <c r="D23" i="12"/>
  <c r="D24" i="12"/>
  <c r="D25" i="12"/>
  <c r="D27" i="12"/>
  <c r="D28" i="12"/>
  <c r="D29" i="12"/>
  <c r="D30" i="12"/>
  <c r="D31" i="12"/>
  <c r="D32" i="12"/>
  <c r="D33" i="12"/>
  <c r="D34" i="12"/>
  <c r="D35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4" i="12"/>
  <c r="D55" i="12"/>
  <c r="D56" i="12"/>
  <c r="D57" i="12"/>
  <c r="D58" i="12"/>
  <c r="D59" i="12"/>
  <c r="C52" i="12"/>
  <c r="D52" i="12" s="1"/>
  <c r="C53" i="12"/>
  <c r="D53" i="12" s="1"/>
  <c r="C44" i="12"/>
  <c r="C26" i="12"/>
  <c r="D26" i="12" s="1"/>
  <c r="D19" i="11"/>
  <c r="D20" i="11"/>
  <c r="D21" i="11"/>
  <c r="D22" i="11"/>
  <c r="D23" i="11"/>
  <c r="D24" i="11"/>
  <c r="D25" i="11"/>
  <c r="D27" i="11"/>
  <c r="D28" i="11"/>
  <c r="D29" i="11"/>
  <c r="D30" i="11"/>
  <c r="D31" i="11"/>
  <c r="D32" i="11"/>
  <c r="D33" i="11"/>
  <c r="D34" i="11"/>
  <c r="D35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C52" i="11"/>
  <c r="C53" i="11"/>
  <c r="C44" i="11"/>
  <c r="C26" i="11"/>
  <c r="D26" i="11" s="1"/>
  <c r="D19" i="8"/>
  <c r="D20" i="8"/>
  <c r="D21" i="8"/>
  <c r="D22" i="8"/>
  <c r="D23" i="8"/>
  <c r="D24" i="8"/>
  <c r="D25" i="8"/>
  <c r="D27" i="8"/>
  <c r="D28" i="8"/>
  <c r="D29" i="8"/>
  <c r="D30" i="8"/>
  <c r="D31" i="8"/>
  <c r="D32" i="8"/>
  <c r="D33" i="8"/>
  <c r="D34" i="8"/>
  <c r="D35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C52" i="8"/>
  <c r="C53" i="8"/>
  <c r="C44" i="8"/>
  <c r="C26" i="8"/>
  <c r="D26" i="8" s="1"/>
  <c r="D19" i="9"/>
  <c r="D20" i="9"/>
  <c r="D21" i="9"/>
  <c r="D22" i="9"/>
  <c r="D23" i="9"/>
  <c r="D24" i="9"/>
  <c r="D25" i="9"/>
  <c r="D27" i="9"/>
  <c r="D28" i="9"/>
  <c r="D29" i="9"/>
  <c r="D30" i="9"/>
  <c r="D31" i="9"/>
  <c r="D32" i="9"/>
  <c r="D33" i="9"/>
  <c r="D34" i="9"/>
  <c r="D35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C52" i="9"/>
  <c r="C53" i="9"/>
  <c r="C44" i="9"/>
  <c r="C26" i="9"/>
  <c r="D26" i="9" s="1"/>
  <c r="D19" i="7"/>
  <c r="D20" i="7"/>
  <c r="D21" i="7"/>
  <c r="D22" i="7"/>
  <c r="D23" i="7"/>
  <c r="D24" i="7"/>
  <c r="D25" i="7"/>
  <c r="D27" i="7"/>
  <c r="D28" i="7"/>
  <c r="D29" i="7"/>
  <c r="D30" i="7"/>
  <c r="D31" i="7"/>
  <c r="D32" i="7"/>
  <c r="D33" i="7"/>
  <c r="D34" i="7"/>
  <c r="D35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C53" i="7"/>
  <c r="C44" i="7"/>
  <c r="C26" i="7"/>
  <c r="D26" i="7" s="1"/>
  <c r="D19" i="6"/>
  <c r="D20" i="6"/>
  <c r="D21" i="6"/>
  <c r="D22" i="6"/>
  <c r="D23" i="6"/>
  <c r="D24" i="6"/>
  <c r="D25" i="6"/>
  <c r="D27" i="6"/>
  <c r="D28" i="6"/>
  <c r="D29" i="6"/>
  <c r="D30" i="6"/>
  <c r="D31" i="6"/>
  <c r="D32" i="6"/>
  <c r="D33" i="6"/>
  <c r="D34" i="6"/>
  <c r="D35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C52" i="6"/>
  <c r="C53" i="6"/>
  <c r="C44" i="6"/>
  <c r="C26" i="6"/>
  <c r="D26" i="6" s="1"/>
  <c r="D19" i="5"/>
  <c r="D20" i="5"/>
  <c r="D21" i="5"/>
  <c r="D22" i="5"/>
  <c r="D23" i="5"/>
  <c r="D24" i="5"/>
  <c r="D25" i="5"/>
  <c r="D27" i="5"/>
  <c r="D28" i="5"/>
  <c r="D29" i="5"/>
  <c r="D30" i="5"/>
  <c r="D31" i="5"/>
  <c r="D32" i="5"/>
  <c r="D33" i="5"/>
  <c r="D34" i="5"/>
  <c r="D35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4" i="5"/>
  <c r="D55" i="5"/>
  <c r="D56" i="5"/>
  <c r="D57" i="5"/>
  <c r="D58" i="5"/>
  <c r="D59" i="5"/>
  <c r="C52" i="5"/>
  <c r="D52" i="5" s="1"/>
  <c r="C53" i="5"/>
  <c r="D53" i="5" s="1"/>
  <c r="C26" i="5"/>
  <c r="D26" i="5" s="1"/>
  <c r="D19" i="4"/>
  <c r="D20" i="4"/>
  <c r="D21" i="4"/>
  <c r="D22" i="4"/>
  <c r="D23" i="4"/>
  <c r="D24" i="4"/>
  <c r="D25" i="4"/>
  <c r="D27" i="4"/>
  <c r="D28" i="4"/>
  <c r="D29" i="4"/>
  <c r="D30" i="4"/>
  <c r="D31" i="4"/>
  <c r="D32" i="4"/>
  <c r="D33" i="4"/>
  <c r="D34" i="4"/>
  <c r="D35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C52" i="4"/>
  <c r="C53" i="4"/>
  <c r="C26" i="4"/>
  <c r="D26" i="4" s="1"/>
  <c r="D19" i="26"/>
  <c r="D20" i="26"/>
  <c r="D21" i="26"/>
  <c r="D22" i="26"/>
  <c r="D23" i="26"/>
  <c r="D24" i="26"/>
  <c r="D25" i="26"/>
  <c r="D27" i="26"/>
  <c r="D28" i="26"/>
  <c r="D29" i="26"/>
  <c r="D30" i="26"/>
  <c r="D31" i="26"/>
  <c r="D32" i="26"/>
  <c r="D33" i="26"/>
  <c r="D34" i="26"/>
  <c r="D35" i="26"/>
  <c r="D37" i="26"/>
  <c r="D38" i="26"/>
  <c r="D39" i="26"/>
  <c r="D40" i="26"/>
  <c r="D41" i="26"/>
  <c r="D42" i="26"/>
  <c r="D43" i="26"/>
  <c r="D44" i="26"/>
  <c r="D45" i="26"/>
  <c r="D46" i="26"/>
  <c r="D47" i="26"/>
  <c r="D48" i="26"/>
  <c r="D49" i="26"/>
  <c r="D50" i="26"/>
  <c r="D51" i="26"/>
  <c r="D52" i="26"/>
  <c r="D53" i="26"/>
  <c r="D54" i="26"/>
  <c r="D55" i="26"/>
  <c r="D56" i="26"/>
  <c r="D57" i="26"/>
  <c r="D58" i="26"/>
  <c r="D59" i="26"/>
  <c r="C52" i="26"/>
  <c r="C53" i="26"/>
  <c r="C26" i="26"/>
  <c r="D26" i="26" s="1"/>
  <c r="C18" i="26"/>
  <c r="D18" i="26" s="1"/>
  <c r="D19" i="3"/>
  <c r="D20" i="3"/>
  <c r="D21" i="3"/>
  <c r="D22" i="3"/>
  <c r="D23" i="3"/>
  <c r="D24" i="3"/>
  <c r="D25" i="3"/>
  <c r="D27" i="3"/>
  <c r="D28" i="3"/>
  <c r="D29" i="3"/>
  <c r="D30" i="3"/>
  <c r="D31" i="3"/>
  <c r="D32" i="3"/>
  <c r="D33" i="3"/>
  <c r="D34" i="3"/>
  <c r="D35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C52" i="3"/>
  <c r="C53" i="3"/>
  <c r="C44" i="3"/>
  <c r="C26" i="3"/>
  <c r="D26" i="3" s="1"/>
  <c r="D19" i="2"/>
  <c r="D20" i="2"/>
  <c r="D21" i="2"/>
  <c r="D22" i="2"/>
  <c r="D23" i="2"/>
  <c r="D24" i="2"/>
  <c r="D25" i="2"/>
  <c r="D27" i="2"/>
  <c r="D28" i="2"/>
  <c r="D29" i="2"/>
  <c r="D30" i="2"/>
  <c r="D31" i="2"/>
  <c r="D32" i="2"/>
  <c r="D33" i="2"/>
  <c r="D34" i="2"/>
  <c r="D35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C52" i="2"/>
  <c r="C53" i="2"/>
  <c r="C44" i="2"/>
  <c r="C26" i="2"/>
  <c r="D26" i="2" s="1"/>
  <c r="C18" i="2"/>
  <c r="D18" i="2" s="1"/>
  <c r="D18" i="1"/>
  <c r="D19" i="1"/>
  <c r="D20" i="1"/>
  <c r="D21" i="1"/>
  <c r="D22" i="1"/>
  <c r="D23" i="1"/>
  <c r="D24" i="1"/>
  <c r="D25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C52" i="1"/>
  <c r="C53" i="1"/>
  <c r="C44" i="1"/>
  <c r="C26" i="1"/>
  <c r="D26" i="1" s="1"/>
  <c r="C18" i="1"/>
  <c r="D53" i="16" l="1"/>
  <c r="C16" i="1"/>
  <c r="D53" i="29"/>
  <c r="C16" i="26"/>
  <c r="C16" i="2"/>
  <c r="C17" i="2" s="1"/>
  <c r="C15" i="1" l="1"/>
  <c r="D15" i="1" s="1"/>
  <c r="C17" i="1"/>
  <c r="D17" i="1" s="1"/>
  <c r="D16" i="1"/>
  <c r="D16" i="26"/>
  <c r="C15" i="26"/>
  <c r="D15" i="26" s="1"/>
  <c r="C17" i="26"/>
  <c r="D17" i="26" s="1"/>
  <c r="D16" i="2"/>
  <c r="C15" i="2"/>
  <c r="D15" i="2" s="1"/>
  <c r="C48" i="29" l="1"/>
  <c r="D48" i="29" s="1"/>
  <c r="C49" i="29"/>
  <c r="D49" i="29" s="1"/>
  <c r="C49" i="10"/>
  <c r="C49" i="12"/>
  <c r="C49" i="11"/>
  <c r="C49" i="4"/>
  <c r="C49" i="3"/>
  <c r="C49" i="2"/>
  <c r="C44" i="30" l="1"/>
  <c r="C18" i="30"/>
  <c r="C44" i="29"/>
  <c r="D44" i="29" s="1"/>
  <c r="C18" i="29"/>
  <c r="C44" i="28"/>
  <c r="C18" i="28"/>
  <c r="C44" i="27"/>
  <c r="C18" i="27"/>
  <c r="D18" i="27" l="1"/>
  <c r="C16" i="27"/>
  <c r="D18" i="30"/>
  <c r="C16" i="30"/>
  <c r="D18" i="28"/>
  <c r="C16" i="28"/>
  <c r="D18" i="29"/>
  <c r="C16" i="29"/>
  <c r="C18" i="18"/>
  <c r="C44" i="18"/>
  <c r="C18" i="17"/>
  <c r="C44" i="17"/>
  <c r="C18" i="16"/>
  <c r="C44" i="16"/>
  <c r="C18" i="15"/>
  <c r="C44" i="15"/>
  <c r="C18" i="14"/>
  <c r="C18" i="13"/>
  <c r="C18" i="10"/>
  <c r="C18" i="12"/>
  <c r="C18" i="11"/>
  <c r="C18" i="8"/>
  <c r="C18" i="9"/>
  <c r="C18" i="7"/>
  <c r="C18" i="6"/>
  <c r="C18" i="5"/>
  <c r="C44" i="5"/>
  <c r="C18" i="4"/>
  <c r="C44" i="4"/>
  <c r="C44" i="26"/>
  <c r="C18" i="3"/>
  <c r="D16" i="27" l="1"/>
  <c r="C17" i="27"/>
  <c r="D17" i="27" s="1"/>
  <c r="C15" i="27"/>
  <c r="D15" i="27" s="1"/>
  <c r="D16" i="30"/>
  <c r="C17" i="30"/>
  <c r="D17" i="30" s="1"/>
  <c r="C15" i="30"/>
  <c r="D15" i="30" s="1"/>
  <c r="D16" i="28"/>
  <c r="C17" i="28"/>
  <c r="D17" i="28" s="1"/>
  <c r="C15" i="28"/>
  <c r="D15" i="28" s="1"/>
  <c r="D16" i="29"/>
  <c r="C17" i="29"/>
  <c r="D17" i="29" s="1"/>
  <c r="C15" i="29"/>
  <c r="D15" i="29" s="1"/>
  <c r="D18" i="18"/>
  <c r="C16" i="18"/>
  <c r="D18" i="17"/>
  <c r="C16" i="17"/>
  <c r="D18" i="16"/>
  <c r="C16" i="16"/>
  <c r="D18" i="15"/>
  <c r="C16" i="15"/>
  <c r="D18" i="14"/>
  <c r="C16" i="14"/>
  <c r="D18" i="13"/>
  <c r="C16" i="13"/>
  <c r="D18" i="10"/>
  <c r="C16" i="10"/>
  <c r="D18" i="12"/>
  <c r="C16" i="12"/>
  <c r="D18" i="11"/>
  <c r="C16" i="11"/>
  <c r="D18" i="8"/>
  <c r="C16" i="8"/>
  <c r="D18" i="9"/>
  <c r="C16" i="9"/>
  <c r="C16" i="7"/>
  <c r="D18" i="7"/>
  <c r="C16" i="6"/>
  <c r="D18" i="6"/>
  <c r="D18" i="5"/>
  <c r="C16" i="5"/>
  <c r="D18" i="4"/>
  <c r="C16" i="4"/>
  <c r="D18" i="3"/>
  <c r="C16" i="3"/>
  <c r="C15" i="3"/>
  <c r="D15" i="3" s="1"/>
  <c r="D16" i="18" l="1"/>
  <c r="C17" i="18"/>
  <c r="D17" i="18" s="1"/>
  <c r="C15" i="18"/>
  <c r="D15" i="18" s="1"/>
  <c r="D16" i="17"/>
  <c r="C17" i="17"/>
  <c r="D17" i="17" s="1"/>
  <c r="C15" i="17"/>
  <c r="D15" i="17" s="1"/>
  <c r="D16" i="16"/>
  <c r="C17" i="16"/>
  <c r="D17" i="16" s="1"/>
  <c r="C15" i="16"/>
  <c r="D15" i="16" s="1"/>
  <c r="D16" i="15"/>
  <c r="C17" i="15"/>
  <c r="D17" i="15" s="1"/>
  <c r="C15" i="15"/>
  <c r="D15" i="15" s="1"/>
  <c r="D16" i="14"/>
  <c r="C17" i="14"/>
  <c r="D17" i="14" s="1"/>
  <c r="C15" i="14"/>
  <c r="D15" i="14" s="1"/>
  <c r="D16" i="13"/>
  <c r="C17" i="13"/>
  <c r="D17" i="13" s="1"/>
  <c r="C15" i="13"/>
  <c r="D15" i="13" s="1"/>
  <c r="D16" i="10"/>
  <c r="C17" i="10"/>
  <c r="D17" i="10" s="1"/>
  <c r="C15" i="10"/>
  <c r="D15" i="10" s="1"/>
  <c r="D16" i="12"/>
  <c r="C17" i="12"/>
  <c r="D17" i="12" s="1"/>
  <c r="C15" i="12"/>
  <c r="D15" i="12" s="1"/>
  <c r="D16" i="11"/>
  <c r="C17" i="11"/>
  <c r="D17" i="11" s="1"/>
  <c r="C15" i="11"/>
  <c r="D15" i="11" s="1"/>
  <c r="D16" i="8"/>
  <c r="C17" i="8"/>
  <c r="D17" i="8" s="1"/>
  <c r="C15" i="8"/>
  <c r="D15" i="8" s="1"/>
  <c r="D16" i="9"/>
  <c r="C17" i="9"/>
  <c r="D17" i="9" s="1"/>
  <c r="C15" i="9"/>
  <c r="D15" i="9" s="1"/>
  <c r="C15" i="7"/>
  <c r="D15" i="7" s="1"/>
  <c r="D16" i="7"/>
  <c r="C17" i="7"/>
  <c r="D17" i="7" s="1"/>
  <c r="C15" i="6"/>
  <c r="D15" i="6" s="1"/>
  <c r="D16" i="6"/>
  <c r="C17" i="6"/>
  <c r="D17" i="6" s="1"/>
  <c r="D16" i="5"/>
  <c r="C17" i="5"/>
  <c r="D17" i="5" s="1"/>
  <c r="C15" i="5"/>
  <c r="D15" i="5" s="1"/>
  <c r="D16" i="4"/>
  <c r="C17" i="4"/>
  <c r="D17" i="4" s="1"/>
  <c r="C15" i="4"/>
  <c r="D15" i="4" s="1"/>
  <c r="D16" i="3"/>
  <c r="C17" i="3"/>
  <c r="D17" i="3" s="1"/>
  <c r="D17" i="2"/>
</calcChain>
</file>

<file path=xl/sharedStrings.xml><?xml version="1.0" encoding="utf-8"?>
<sst xmlns="http://schemas.openxmlformats.org/spreadsheetml/2006/main" count="1495" uniqueCount="84">
  <si>
    <t>Звіт</t>
  </si>
  <si>
    <t>Одиниця виміру: грн, коп.</t>
  </si>
  <si>
    <t>Показники</t>
  </si>
  <si>
    <r>
      <t>Видатки та надання кредитів -</t>
    </r>
    <r>
      <rPr>
        <sz val="9"/>
        <color rgb="FF000000"/>
        <rFont val="Times New Roman"/>
        <family val="1"/>
        <charset val="204"/>
      </rPr>
      <t> усього</t>
    </r>
  </si>
  <si>
    <t>Х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</si>
  <si>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</si>
  <si>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</si>
  <si>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</si>
  <si>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Оплата послуг (крім комунальних)</t>
  </si>
  <si>
    <t>Тривожна кнопка</t>
  </si>
  <si>
    <t>Оренда контейненрів</t>
  </si>
  <si>
    <t>Вивіз сміття</t>
  </si>
  <si>
    <t>Послуги зв'язку</t>
  </si>
  <si>
    <t>Оплата теплопостачання</t>
  </si>
  <si>
    <t>Оплата водопостачання та водовідведення</t>
  </si>
  <si>
    <t>Оплата електроенергії</t>
  </si>
  <si>
    <t>Дератизація/дезинфекція</t>
  </si>
  <si>
    <t>Оплата природного газу</t>
  </si>
  <si>
    <t>Перезарядка вогнегасників</t>
  </si>
  <si>
    <t>Соціальне забезпечення</t>
  </si>
  <si>
    <t>Інші виплати населенню (стипендія Поляка)</t>
  </si>
  <si>
    <t>Кронування дерев</t>
  </si>
  <si>
    <t>Капітальні видатки</t>
  </si>
  <si>
    <t>Оплата комунальних послуг та енергоносіїв: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</si>
  <si>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</si>
  <si>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</si>
  <si>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</si>
  <si>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Капітальний ремонт</t>
  </si>
  <si>
    <r>
      <t xml:space="preserve">У тому числі:
</t>
    </r>
    <r>
      <rPr>
        <b/>
        <sz val="9"/>
        <rFont val="Times New Roman"/>
        <family val="1"/>
        <charset val="204"/>
      </rPr>
      <t>Поточні видатки</t>
    </r>
  </si>
  <si>
    <t>Миючи засоби</t>
  </si>
  <si>
    <t>Оренда тел на вибори</t>
  </si>
  <si>
    <t>Протипожежна сигналізація</t>
  </si>
  <si>
    <t>Встановлення електроприладів</t>
  </si>
  <si>
    <t>Промивка труб</t>
  </si>
  <si>
    <t>Перевірка теплолічильників</t>
  </si>
  <si>
    <t>Доставка підручників</t>
  </si>
  <si>
    <t>Депутати міської ради</t>
  </si>
  <si>
    <t>Депутати областної ради</t>
  </si>
  <si>
    <t>Інклюзивна субвенція</t>
  </si>
  <si>
    <t>Поточні ремонти</t>
  </si>
  <si>
    <t>Канцтовари</t>
  </si>
  <si>
    <t>Малоційні товари</t>
  </si>
  <si>
    <t xml:space="preserve">Підвищення вогнестійкості будівель та споруд </t>
  </si>
  <si>
    <t>Заміна протипожежних дверей</t>
  </si>
  <si>
    <t>за І квартал 2021 р.</t>
  </si>
  <si>
    <t>про надходження та використання коштів загального фонду (форма № 2м)</t>
  </si>
  <si>
    <t>Періодичність: квартальна</t>
  </si>
  <si>
    <t>КЕКВ</t>
  </si>
  <si>
    <t xml:space="preserve">Установа                                                                                                        </t>
  </si>
  <si>
    <t xml:space="preserve">Територія                                                                                                     </t>
  </si>
  <si>
    <t>м. Запоріжжя,  Шевченківський район</t>
  </si>
  <si>
    <t xml:space="preserve">Організаційно-правова форма господарювання                               </t>
  </si>
  <si>
    <t>Комунальна організація (установа, заклад)</t>
  </si>
  <si>
    <t xml:space="preserve">Код та назва типової відомчої класифікації видатків та кредитування місцевих бюджетів     </t>
  </si>
  <si>
    <t xml:space="preserve"> 06 Орган з питань освіти і науки</t>
  </si>
  <si>
    <t>Надійшло коштів за звітний період (січень-березень)</t>
  </si>
  <si>
    <t>Використано коштів за звітний період (січень-березень)</t>
  </si>
  <si>
    <t xml:space="preserve">Код та назва програмної класифікації видатків та кредитування місцевих бюджетів                                                
</t>
  </si>
  <si>
    <t>0611021 Надання загальної середньої освіти закладами загальної середньої освіти (у тому числі з дошкільними підрозділами (відділенями, групами)</t>
  </si>
  <si>
    <t>Запорізька загальноосвітня школа І-ІІІ ступенів №4  Запорізької міської ради Запорізької області</t>
  </si>
  <si>
    <t>Запорізька загально-освітня школа І-ІІІ ступенів № 12  Запорізької міської ради Запорізької області</t>
  </si>
  <si>
    <t>Запорізька спеціалізована школа фізичної культури І-ІІІ ступенів № 18  Запорізької міської ради Запорізької області</t>
  </si>
  <si>
    <t>Запорізький навчально-виховний комплекс № 19    Запорізької міської ради Запорізької області</t>
  </si>
  <si>
    <t>Запорізький ліцей № 34 Запорізької міської ради Запорізької області</t>
  </si>
  <si>
    <t xml:space="preserve"> Запорізький навчально-виховний комплекс № 42  Запорізької міської ради Запорізької області</t>
  </si>
  <si>
    <t>Запорізька загальноосвітня школа І-ІІІ ступенів № 52   Запорізької міської ради Запорізької області</t>
  </si>
  <si>
    <t xml:space="preserve">Запорізька загальноосвітня школа І-ІІІ ступенів  № 53     Запорізької міської ради Запорізької області
</t>
  </si>
  <si>
    <t>Запорізька загальноосвітня школа І-ІІІ ступенів № 55    Запорізької міської ради Запорізької області</t>
  </si>
  <si>
    <t>Запорізький навчально-виховний комплекс № 60    Запорізької міської ради Запорізької області</t>
  </si>
  <si>
    <t>Запорізький навчально-виховний комплекс № 63      Запорізької міської ради Запорізької області</t>
  </si>
  <si>
    <t>Запорізький навчально-виховний комплекс № 64     Запорізької міської ради Запорізької області</t>
  </si>
  <si>
    <t>Запорізька загальноосвітня школа І-ІІІ ступенів № 65    Запорізької міської ради Запорізької області</t>
  </si>
  <si>
    <t xml:space="preserve">Запорізька гімназія № 77 Запорізької міської ради </t>
  </si>
  <si>
    <t>Запорізька гімназія № 93 Запорізької міської ради Запорізької області</t>
  </si>
  <si>
    <t>Запорізька загальноосвітня школа І-ІІІ ступенів № 95   Запорізької міської ради Запорізької області</t>
  </si>
  <si>
    <t xml:space="preserve">Запорізька загальноосвітня школа І-ІІІ ступенів  № 101    Запорізької міської ради Запорізької області
</t>
  </si>
  <si>
    <t>Запорізький навчально-виховний комплекс № 111   Запорізької міської ради Запорізької області</t>
  </si>
  <si>
    <t>Запорізький академічний ліцей "Вибір" Запорізької міської ради Запорізької області</t>
  </si>
  <si>
    <t>Запорізька початкова школа " Мрія" ім.О.М.Поради  Запорізької міської ради 
Запорізької міської ради Запорізької області</t>
  </si>
  <si>
    <t xml:space="preserve">Запорізька початкова школа " Світанок" Запорізької міської ради </t>
  </si>
  <si>
    <t>Запорізький багатопрофільний ліцей "Перспектива"  Запорізької міської ради Запорізької області
Запорізької міської ради Запорізької області</t>
  </si>
  <si>
    <t>Запорізька загальноосвітня школа І ступеня " Прогрес" з поглибленним вивчанням англійської мови  Запорізької 
Запорізької міської ради Запорізької області</t>
  </si>
  <si>
    <t>Послуги з утрамання будинків та територій</t>
  </si>
  <si>
    <t>Курс "Школа"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</si>
</sst>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rgb="FF000000"/>
      <name val="Calibri"/>
    </font>
    <font>
      <sz val="12"/>
      <color theme="1"/>
      <name val="Times New Roman"/>
      <family val="2"/>
      <charset val="204"/>
    </font>
    <font>
      <b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vertAlign val="superscript"/>
      <sz val="11"/>
      <color rgb="FF000000"/>
      <name val="Times New Roman"/>
      <family val="1"/>
      <charset val="204"/>
    </font>
    <font>
      <sz val="10"/>
      <name val="Arial Cyr"/>
      <charset val="204"/>
    </font>
    <font>
      <sz val="9"/>
      <name val="Times New Roman Cyr"/>
      <family val="1"/>
      <charset val="204"/>
    </font>
    <font>
      <b/>
      <sz val="9"/>
      <name val="Times New Roman Cyr"/>
      <charset val="204"/>
    </font>
    <font>
      <sz val="9"/>
      <name val="Times New Roman Cyr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2"/>
      <color rgb="FF9C6500"/>
      <name val="Times New Roman"/>
      <family val="2"/>
      <charset val="204"/>
    </font>
    <font>
      <sz val="12"/>
      <name val="Times New Roman"/>
      <family val="2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FFFFFF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rgb="FFFFFFFF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rgb="FFFF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EB9C"/>
      </patternFill>
    </fill>
  </fills>
  <borders count="1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9" fillId="0" borderId="0"/>
    <xf numFmtId="0" fontId="15" fillId="12" borderId="0" applyNumberFormat="0" applyBorder="0" applyAlignment="0" applyProtection="0"/>
  </cellStyleXfs>
  <cellXfs count="80">
    <xf numFmtId="0" fontId="0" fillId="0" borderId="0" xfId="0" applyFont="1" applyAlignment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7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vertical="center" wrapText="1"/>
    </xf>
    <xf numFmtId="0" fontId="0" fillId="0" borderId="0" xfId="0" applyFont="1" applyAlignment="1"/>
    <xf numFmtId="0" fontId="7" fillId="3" borderId="3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0" fillId="5" borderId="0" xfId="0" applyFont="1" applyFill="1" applyAlignment="1"/>
    <xf numFmtId="0" fontId="5" fillId="2" borderId="13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13" fillId="4" borderId="15" xfId="1" applyFont="1" applyFill="1" applyBorder="1" applyAlignment="1">
      <alignment wrapText="1"/>
    </xf>
    <xf numFmtId="0" fontId="14" fillId="5" borderId="11" xfId="1" applyFont="1" applyFill="1" applyBorder="1" applyAlignment="1">
      <alignment wrapText="1"/>
    </xf>
    <xf numFmtId="0" fontId="11" fillId="4" borderId="12" xfId="1" applyFont="1" applyFill="1" applyBorder="1" applyAlignment="1">
      <alignment horizontal="center" vertical="top"/>
    </xf>
    <xf numFmtId="0" fontId="12" fillId="5" borderId="11" xfId="1" applyFont="1" applyFill="1" applyBorder="1" applyAlignment="1">
      <alignment horizontal="center" vertical="top"/>
    </xf>
    <xf numFmtId="0" fontId="0" fillId="0" borderId="0" xfId="0" applyFont="1" applyAlignment="1"/>
    <xf numFmtId="0" fontId="0" fillId="0" borderId="0" xfId="0" applyFont="1" applyAlignment="1"/>
    <xf numFmtId="0" fontId="5" fillId="2" borderId="10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0" fillId="7" borderId="0" xfId="0" applyFont="1" applyFill="1" applyAlignment="1"/>
    <xf numFmtId="0" fontId="7" fillId="6" borderId="3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0" fillId="9" borderId="0" xfId="0" applyFont="1" applyFill="1" applyAlignment="1"/>
    <xf numFmtId="0" fontId="7" fillId="10" borderId="11" xfId="0" applyFont="1" applyFill="1" applyBorder="1" applyAlignment="1">
      <alignment vertical="center" wrapText="1"/>
    </xf>
    <xf numFmtId="0" fontId="7" fillId="10" borderId="8" xfId="0" applyFont="1" applyFill="1" applyBorder="1" applyAlignment="1">
      <alignment horizontal="center" vertical="center" wrapText="1"/>
    </xf>
    <xf numFmtId="0" fontId="0" fillId="11" borderId="0" xfId="0" applyFont="1" applyFill="1" applyAlignment="1"/>
    <xf numFmtId="0" fontId="7" fillId="10" borderId="3" xfId="0" applyFont="1" applyFill="1" applyBorder="1" applyAlignment="1">
      <alignment vertical="center" wrapText="1"/>
    </xf>
    <xf numFmtId="0" fontId="7" fillId="10" borderId="4" xfId="0" applyFont="1" applyFill="1" applyBorder="1" applyAlignment="1">
      <alignment horizontal="center" vertical="center" wrapText="1"/>
    </xf>
    <xf numFmtId="0" fontId="0" fillId="4" borderId="0" xfId="0" applyFont="1" applyFill="1" applyAlignment="1"/>
    <xf numFmtId="0" fontId="5" fillId="0" borderId="13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0" xfId="0" applyFont="1" applyFill="1" applyAlignment="1"/>
    <xf numFmtId="4" fontId="5" fillId="2" borderId="4" xfId="0" applyNumberFormat="1" applyFont="1" applyFill="1" applyBorder="1" applyAlignment="1">
      <alignment horizontal="center" vertical="center" wrapText="1"/>
    </xf>
    <xf numFmtId="4" fontId="7" fillId="3" borderId="4" xfId="0" applyNumberFormat="1" applyFont="1" applyFill="1" applyBorder="1" applyAlignment="1">
      <alignment horizontal="center" vertical="center" wrapText="1"/>
    </xf>
    <xf numFmtId="4" fontId="5" fillId="2" borderId="9" xfId="0" applyNumberFormat="1" applyFont="1" applyFill="1" applyBorder="1" applyAlignment="1">
      <alignment horizontal="center" wrapText="1"/>
    </xf>
    <xf numFmtId="4" fontId="11" fillId="4" borderId="12" xfId="1" applyNumberFormat="1" applyFont="1" applyFill="1" applyBorder="1" applyAlignment="1">
      <alignment horizontal="center"/>
    </xf>
    <xf numFmtId="4" fontId="7" fillId="8" borderId="4" xfId="0" applyNumberFormat="1" applyFont="1" applyFill="1" applyBorder="1" applyAlignment="1">
      <alignment horizontal="center" vertical="center" wrapText="1"/>
    </xf>
    <xf numFmtId="4" fontId="5" fillId="2" borderId="14" xfId="0" applyNumberFormat="1" applyFont="1" applyFill="1" applyBorder="1" applyAlignment="1">
      <alignment horizontal="center" vertical="center" wrapText="1"/>
    </xf>
    <xf numFmtId="4" fontId="5" fillId="10" borderId="4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wrapText="1"/>
    </xf>
    <xf numFmtId="0" fontId="1" fillId="5" borderId="3" xfId="2" applyFont="1" applyFill="1" applyBorder="1" applyAlignment="1">
      <alignment vertical="center" wrapText="1"/>
    </xf>
    <xf numFmtId="0" fontId="15" fillId="5" borderId="0" xfId="2" applyFont="1" applyFill="1" applyAlignment="1"/>
    <xf numFmtId="0" fontId="16" fillId="5" borderId="4" xfId="2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wrapText="1"/>
    </xf>
    <xf numFmtId="4" fontId="7" fillId="6" borderId="1" xfId="0" applyNumberFormat="1" applyFont="1" applyFill="1" applyBorder="1" applyAlignment="1">
      <alignment horizontal="center" vertical="center" wrapText="1"/>
    </xf>
    <xf numFmtId="4" fontId="7" fillId="10" borderId="4" xfId="0" applyNumberFormat="1" applyFont="1" applyFill="1" applyBorder="1" applyAlignment="1">
      <alignment horizontal="center" vertical="center" wrapText="1"/>
    </xf>
    <xf numFmtId="4" fontId="10" fillId="5" borderId="11" xfId="1" applyNumberFormat="1" applyFont="1" applyFill="1" applyBorder="1" applyAlignment="1">
      <alignment horizontal="center"/>
    </xf>
    <xf numFmtId="4" fontId="16" fillId="5" borderId="9" xfId="2" applyNumberFormat="1" applyFont="1" applyFill="1" applyBorder="1" applyAlignment="1">
      <alignment horizont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4" fontId="5" fillId="6" borderId="4" xfId="0" applyNumberFormat="1" applyFont="1" applyFill="1" applyBorder="1" applyAlignment="1">
      <alignment horizontal="center" vertical="center" wrapText="1"/>
    </xf>
    <xf numFmtId="4" fontId="5" fillId="3" borderId="4" xfId="0" applyNumberFormat="1" applyFont="1" applyFill="1" applyBorder="1" applyAlignment="1">
      <alignment horizontal="center" vertical="center" wrapText="1"/>
    </xf>
    <xf numFmtId="0" fontId="0" fillId="0" borderId="0" xfId="0" applyFont="1" applyAlignment="1"/>
    <xf numFmtId="4" fontId="0" fillId="0" borderId="0" xfId="0" applyNumberFormat="1" applyFont="1" applyAlignment="1"/>
    <xf numFmtId="0" fontId="17" fillId="5" borderId="3" xfId="2" applyFont="1" applyFill="1" applyBorder="1" applyAlignment="1">
      <alignment vertical="center" wrapText="1"/>
    </xf>
    <xf numFmtId="0" fontId="18" fillId="5" borderId="4" xfId="2" applyFont="1" applyFill="1" applyBorder="1" applyAlignment="1">
      <alignment horizontal="center" vertical="center" wrapText="1"/>
    </xf>
    <xf numFmtId="4" fontId="18" fillId="5" borderId="9" xfId="2" applyNumberFormat="1" applyFont="1" applyFill="1" applyBorder="1" applyAlignment="1">
      <alignment horizontal="center" wrapText="1"/>
    </xf>
    <xf numFmtId="0" fontId="0" fillId="0" borderId="0" xfId="0" applyFont="1" applyAlignment="1"/>
    <xf numFmtId="0" fontId="6" fillId="0" borderId="0" xfId="0" applyFont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top" wrapText="1"/>
    </xf>
  </cellXfs>
  <cellStyles count="3">
    <cellStyle name="Нейтральный" xfId="2" builtinId="28"/>
    <cellStyle name="Обычный" xfId="0" builtinId="0"/>
    <cellStyle name="Обычный_Dod5kochtor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511"/>
  <sheetViews>
    <sheetView view="pageBreakPreview" topLeftCell="A18" zoomScaleNormal="60" zoomScaleSheetLayoutView="100" workbookViewId="0">
      <selection activeCell="A36" sqref="A36:XFD36"/>
    </sheetView>
  </sheetViews>
  <sheetFormatPr defaultColWidth="14.42578125" defaultRowHeight="15" customHeight="1" x14ac:dyDescent="0.25"/>
  <cols>
    <col min="1" max="1" width="57.85546875" customWidth="1"/>
    <col min="2" max="2" width="10.85546875" customWidth="1"/>
    <col min="3" max="4" width="17.42578125" customWidth="1"/>
  </cols>
  <sheetData>
    <row r="1" spans="1:5" x14ac:dyDescent="0.25">
      <c r="A1" s="78" t="s">
        <v>0</v>
      </c>
      <c r="B1" s="77"/>
      <c r="C1" s="77"/>
      <c r="D1" s="77"/>
    </row>
    <row r="2" spans="1:5" x14ac:dyDescent="0.25">
      <c r="A2" s="78" t="s">
        <v>45</v>
      </c>
      <c r="B2" s="77"/>
      <c r="C2" s="77"/>
      <c r="D2" s="77"/>
    </row>
    <row r="3" spans="1:5" x14ac:dyDescent="0.25">
      <c r="A3" s="78" t="s">
        <v>44</v>
      </c>
      <c r="B3" s="77"/>
      <c r="C3" s="77"/>
      <c r="D3" s="77"/>
    </row>
    <row r="4" spans="1:5" x14ac:dyDescent="0.25">
      <c r="A4" s="1"/>
      <c r="B4" s="1"/>
      <c r="C4" s="2"/>
    </row>
    <row r="5" spans="1:5" ht="51.75" customHeight="1" x14ac:dyDescent="0.25">
      <c r="A5" s="60" t="s">
        <v>48</v>
      </c>
      <c r="B5" s="75" t="s">
        <v>59</v>
      </c>
      <c r="C5" s="75"/>
      <c r="D5" s="75"/>
      <c r="E5" s="61"/>
    </row>
    <row r="6" spans="1:5" x14ac:dyDescent="0.25">
      <c r="A6" s="60" t="s">
        <v>49</v>
      </c>
      <c r="B6" s="59" t="s">
        <v>50</v>
      </c>
      <c r="C6" s="57"/>
      <c r="D6" s="57"/>
      <c r="E6" s="57"/>
    </row>
    <row r="7" spans="1:5" x14ac:dyDescent="0.25">
      <c r="A7" s="60" t="s">
        <v>51</v>
      </c>
      <c r="B7" s="59" t="s">
        <v>52</v>
      </c>
      <c r="C7" s="57"/>
      <c r="D7" s="57"/>
      <c r="E7" s="57"/>
    </row>
    <row r="8" spans="1:5" ht="25.5" x14ac:dyDescent="0.25">
      <c r="A8" s="1" t="s">
        <v>53</v>
      </c>
      <c r="B8" s="59" t="s">
        <v>54</v>
      </c>
      <c r="C8" s="57"/>
      <c r="D8" s="57"/>
      <c r="E8" s="57"/>
    </row>
    <row r="9" spans="1:5" ht="43.5" customHeight="1" x14ac:dyDescent="0.25">
      <c r="A9" s="1" t="s">
        <v>57</v>
      </c>
      <c r="B9" s="79" t="s">
        <v>58</v>
      </c>
      <c r="C9" s="79"/>
      <c r="D9" s="79"/>
      <c r="E9" s="57"/>
    </row>
    <row r="10" spans="1:5" x14ac:dyDescent="0.25">
      <c r="A10" s="3" t="s">
        <v>46</v>
      </c>
    </row>
    <row r="11" spans="1:5" x14ac:dyDescent="0.25">
      <c r="A11" s="3" t="s">
        <v>1</v>
      </c>
    </row>
    <row r="12" spans="1:5" s="13" customFormat="1" ht="16.5" customHeight="1" thickBot="1" x14ac:dyDescent="0.3">
      <c r="A12" s="76"/>
      <c r="B12" s="77"/>
      <c r="C12" s="77"/>
      <c r="D12" s="77"/>
    </row>
    <row r="13" spans="1:5" s="13" customFormat="1" ht="36.75" thickBot="1" x14ac:dyDescent="0.3">
      <c r="A13" s="6" t="s">
        <v>2</v>
      </c>
      <c r="B13" s="4" t="s">
        <v>47</v>
      </c>
      <c r="C13" s="4" t="s">
        <v>55</v>
      </c>
      <c r="D13" s="4" t="s">
        <v>56</v>
      </c>
    </row>
    <row r="14" spans="1:5" s="13" customFormat="1" ht="15.75" thickBot="1" x14ac:dyDescent="0.3">
      <c r="A14" s="5">
        <v>1</v>
      </c>
      <c r="B14" s="9">
        <v>2</v>
      </c>
      <c r="C14" s="9">
        <v>3</v>
      </c>
      <c r="D14" s="9">
        <v>4</v>
      </c>
    </row>
    <row r="15" spans="1:5" s="33" customFormat="1" ht="15.75" customHeight="1" thickBot="1" x14ac:dyDescent="0.3">
      <c r="A15" s="31" t="s">
        <v>3</v>
      </c>
      <c r="B15" s="32" t="s">
        <v>4</v>
      </c>
      <c r="C15" s="47">
        <f>C16+C52</f>
        <v>510707.96</v>
      </c>
      <c r="D15" s="47">
        <f>C15</f>
        <v>510707.96</v>
      </c>
    </row>
    <row r="16" spans="1:5" s="28" customFormat="1" ht="36" customHeight="1" thickBot="1" x14ac:dyDescent="0.3">
      <c r="A16" s="26" t="s">
        <v>28</v>
      </c>
      <c r="B16" s="27">
        <v>2000</v>
      </c>
      <c r="C16" s="62">
        <f>C18+C26+C44</f>
        <v>510707.96</v>
      </c>
      <c r="D16" s="62">
        <f t="shared" ref="D16:D59" si="0">C16</f>
        <v>510707.96</v>
      </c>
    </row>
    <row r="17" spans="1:4" s="36" customFormat="1" ht="15.75" customHeight="1" thickBot="1" x14ac:dyDescent="0.3">
      <c r="A17" s="34" t="s">
        <v>5</v>
      </c>
      <c r="B17" s="35">
        <v>2200</v>
      </c>
      <c r="C17" s="63">
        <f>C16</f>
        <v>510707.96</v>
      </c>
      <c r="D17" s="63">
        <f t="shared" si="0"/>
        <v>510707.96</v>
      </c>
    </row>
    <row r="18" spans="1:4" s="39" customFormat="1" ht="15.75" customHeight="1" thickBot="1" x14ac:dyDescent="0.3">
      <c r="A18" s="19" t="s">
        <v>6</v>
      </c>
      <c r="B18" s="21">
        <v>2210</v>
      </c>
      <c r="C18" s="46">
        <f>C19+C20+C21+C22+C23</f>
        <v>696</v>
      </c>
      <c r="D18" s="46">
        <f t="shared" si="0"/>
        <v>696</v>
      </c>
    </row>
    <row r="19" spans="1:4" s="16" customFormat="1" ht="15.75" customHeight="1" thickBot="1" x14ac:dyDescent="0.3">
      <c r="A19" s="20" t="s">
        <v>29</v>
      </c>
      <c r="B19" s="22">
        <v>2210</v>
      </c>
      <c r="C19" s="64">
        <v>0</v>
      </c>
      <c r="D19" s="64">
        <f t="shared" si="0"/>
        <v>0</v>
      </c>
    </row>
    <row r="20" spans="1:4" s="42" customFormat="1" ht="15.75" customHeight="1" thickBot="1" x14ac:dyDescent="0.3">
      <c r="A20" s="40" t="s">
        <v>40</v>
      </c>
      <c r="B20" s="41">
        <v>2210</v>
      </c>
      <c r="C20" s="64">
        <v>696</v>
      </c>
      <c r="D20" s="64">
        <f t="shared" si="0"/>
        <v>696</v>
      </c>
    </row>
    <row r="21" spans="1:4" s="42" customFormat="1" ht="15.75" customHeight="1" thickBot="1" x14ac:dyDescent="0.3">
      <c r="A21" s="40" t="s">
        <v>41</v>
      </c>
      <c r="B21" s="41">
        <v>2210</v>
      </c>
      <c r="C21" s="56">
        <v>0</v>
      </c>
      <c r="D21" s="56">
        <f t="shared" si="0"/>
        <v>0</v>
      </c>
    </row>
    <row r="22" spans="1:4" s="23" customFormat="1" ht="15.75" customHeight="1" thickBot="1" x14ac:dyDescent="0.3">
      <c r="A22" s="17" t="s">
        <v>36</v>
      </c>
      <c r="B22" s="18">
        <v>2210</v>
      </c>
      <c r="C22" s="48">
        <v>0</v>
      </c>
      <c r="D22" s="48">
        <f t="shared" si="0"/>
        <v>0</v>
      </c>
    </row>
    <row r="23" spans="1:4" s="23" customFormat="1" ht="15.75" customHeight="1" thickBot="1" x14ac:dyDescent="0.3">
      <c r="A23" s="17" t="s">
        <v>37</v>
      </c>
      <c r="B23" s="18">
        <v>2210</v>
      </c>
      <c r="C23" s="48">
        <v>0</v>
      </c>
      <c r="D23" s="48">
        <f t="shared" si="0"/>
        <v>0</v>
      </c>
    </row>
    <row r="24" spans="1:4" s="23" customFormat="1" ht="15.75" hidden="1" customHeight="1" thickBot="1" x14ac:dyDescent="0.3">
      <c r="A24" s="17" t="s">
        <v>38</v>
      </c>
      <c r="B24" s="18">
        <v>2210</v>
      </c>
      <c r="C24" s="48">
        <v>0</v>
      </c>
      <c r="D24" s="48">
        <f t="shared" si="0"/>
        <v>0</v>
      </c>
    </row>
    <row r="25" spans="1:4" s="42" customFormat="1" ht="15.75" hidden="1" customHeight="1" thickBot="1" x14ac:dyDescent="0.3">
      <c r="A25" s="40" t="s">
        <v>7</v>
      </c>
      <c r="B25" s="41">
        <v>2220</v>
      </c>
      <c r="C25" s="56">
        <v>0</v>
      </c>
      <c r="D25" s="56">
        <f t="shared" si="0"/>
        <v>0</v>
      </c>
    </row>
    <row r="26" spans="1:4" s="39" customFormat="1" ht="15.75" customHeight="1" thickBot="1" x14ac:dyDescent="0.3">
      <c r="A26" s="14" t="s">
        <v>8</v>
      </c>
      <c r="B26" s="15">
        <v>2240</v>
      </c>
      <c r="C26" s="44">
        <f>C32+C33+C34+C35+C36+C37+C38+C39+C40+C41+C42+C43</f>
        <v>3345</v>
      </c>
      <c r="D26" s="44">
        <f t="shared" si="0"/>
        <v>3345</v>
      </c>
    </row>
    <row r="27" spans="1:4" s="13" customFormat="1" ht="15.75" customHeight="1" thickBot="1" x14ac:dyDescent="0.3">
      <c r="A27" s="10" t="s">
        <v>35</v>
      </c>
      <c r="B27" s="7">
        <v>2240</v>
      </c>
      <c r="C27" s="45">
        <v>0</v>
      </c>
      <c r="D27" s="45">
        <f t="shared" si="0"/>
        <v>0</v>
      </c>
    </row>
    <row r="28" spans="1:4" s="13" customFormat="1" ht="15.75" customHeight="1" thickBot="1" x14ac:dyDescent="0.3">
      <c r="A28" s="10" t="s">
        <v>10</v>
      </c>
      <c r="B28" s="7">
        <v>2240</v>
      </c>
      <c r="C28" s="45">
        <v>0</v>
      </c>
      <c r="D28" s="45">
        <f t="shared" si="0"/>
        <v>0</v>
      </c>
    </row>
    <row r="29" spans="1:4" s="13" customFormat="1" ht="15.75" customHeight="1" thickBot="1" x14ac:dyDescent="0.3">
      <c r="A29" s="12" t="s">
        <v>82</v>
      </c>
      <c r="B29" s="11">
        <v>2240</v>
      </c>
      <c r="C29" s="45">
        <v>0</v>
      </c>
      <c r="D29" s="45">
        <f t="shared" si="0"/>
        <v>0</v>
      </c>
    </row>
    <row r="30" spans="1:4" s="13" customFormat="1" ht="15.75" customHeight="1" thickBot="1" x14ac:dyDescent="0.3">
      <c r="A30" s="12" t="s">
        <v>31</v>
      </c>
      <c r="B30" s="11">
        <v>2240</v>
      </c>
      <c r="C30" s="45">
        <f>4166.25</f>
        <v>4166.25</v>
      </c>
      <c r="D30" s="45">
        <f t="shared" si="0"/>
        <v>4166.25</v>
      </c>
    </row>
    <row r="31" spans="1:4" s="13" customFormat="1" ht="15.75" customHeight="1" thickBot="1" x14ac:dyDescent="0.3">
      <c r="A31" s="12" t="s">
        <v>32</v>
      </c>
      <c r="B31" s="11">
        <v>2240</v>
      </c>
      <c r="C31" s="45">
        <v>0</v>
      </c>
      <c r="D31" s="45">
        <f t="shared" si="0"/>
        <v>0</v>
      </c>
    </row>
    <row r="32" spans="1:4" s="13" customFormat="1" ht="15.75" customHeight="1" thickBot="1" x14ac:dyDescent="0.3">
      <c r="A32" s="12" t="s">
        <v>33</v>
      </c>
      <c r="B32" s="11">
        <v>2240</v>
      </c>
      <c r="C32" s="45">
        <v>0</v>
      </c>
      <c r="D32" s="45">
        <f t="shared" si="0"/>
        <v>0</v>
      </c>
    </row>
    <row r="33" spans="1:4" s="13" customFormat="1" ht="15.75" customHeight="1" thickBot="1" x14ac:dyDescent="0.3">
      <c r="A33" s="12" t="s">
        <v>34</v>
      </c>
      <c r="B33" s="11">
        <v>2240</v>
      </c>
      <c r="C33" s="45">
        <v>0</v>
      </c>
      <c r="D33" s="45">
        <f t="shared" si="0"/>
        <v>0</v>
      </c>
    </row>
    <row r="34" spans="1:4" s="13" customFormat="1" ht="15.75" customHeight="1" thickBot="1" x14ac:dyDescent="0.3">
      <c r="A34" s="10" t="s">
        <v>16</v>
      </c>
      <c r="B34" s="7">
        <v>2240</v>
      </c>
      <c r="C34" s="45">
        <v>0</v>
      </c>
      <c r="D34" s="45">
        <f t="shared" si="0"/>
        <v>0</v>
      </c>
    </row>
    <row r="35" spans="1:4" s="13" customFormat="1" ht="15.75" customHeight="1" thickBot="1" x14ac:dyDescent="0.3">
      <c r="A35" s="10" t="s">
        <v>21</v>
      </c>
      <c r="B35" s="7">
        <v>2240</v>
      </c>
      <c r="C35" s="45">
        <v>0</v>
      </c>
      <c r="D35" s="45">
        <f t="shared" si="0"/>
        <v>0</v>
      </c>
    </row>
    <row r="36" spans="1:4" s="13" customFormat="1" ht="15.75" customHeight="1" thickBot="1" x14ac:dyDescent="0.3">
      <c r="A36" s="10" t="s">
        <v>83</v>
      </c>
      <c r="B36" s="7">
        <v>2240</v>
      </c>
      <c r="C36" s="45">
        <v>1330</v>
      </c>
      <c r="D36" s="45">
        <f t="shared" si="0"/>
        <v>1330</v>
      </c>
    </row>
    <row r="37" spans="1:4" s="13" customFormat="1" ht="15.75" customHeight="1" thickBot="1" x14ac:dyDescent="0.3">
      <c r="A37" s="10" t="s">
        <v>18</v>
      </c>
      <c r="B37" s="7">
        <v>2240</v>
      </c>
      <c r="C37" s="45">
        <v>0</v>
      </c>
      <c r="D37" s="45">
        <f t="shared" si="0"/>
        <v>0</v>
      </c>
    </row>
    <row r="38" spans="1:4" s="23" customFormat="1" ht="15.75" customHeight="1" thickBot="1" x14ac:dyDescent="0.3">
      <c r="A38" s="10" t="s">
        <v>12</v>
      </c>
      <c r="B38" s="7">
        <v>2240</v>
      </c>
      <c r="C38" s="45">
        <f>515+1500</f>
        <v>2015</v>
      </c>
      <c r="D38" s="45">
        <f t="shared" si="0"/>
        <v>2015</v>
      </c>
    </row>
    <row r="39" spans="1:4" s="23" customFormat="1" ht="15.75" customHeight="1" thickBot="1" x14ac:dyDescent="0.3">
      <c r="A39" s="17" t="s">
        <v>36</v>
      </c>
      <c r="B39" s="7">
        <v>2240</v>
      </c>
      <c r="C39" s="45">
        <v>0</v>
      </c>
      <c r="D39" s="45">
        <f t="shared" si="0"/>
        <v>0</v>
      </c>
    </row>
    <row r="40" spans="1:4" s="54" customFormat="1" ht="15.75" customHeight="1" thickBot="1" x14ac:dyDescent="0.3">
      <c r="A40" s="53" t="s">
        <v>43</v>
      </c>
      <c r="B40" s="55">
        <v>2240</v>
      </c>
      <c r="C40" s="65">
        <v>0</v>
      </c>
      <c r="D40" s="65">
        <f t="shared" si="0"/>
        <v>0</v>
      </c>
    </row>
    <row r="41" spans="1:4" s="42" customFormat="1" ht="15.75" customHeight="1" thickBot="1" x14ac:dyDescent="0.3">
      <c r="A41" s="53" t="s">
        <v>42</v>
      </c>
      <c r="B41" s="51">
        <v>2240</v>
      </c>
      <c r="C41" s="52">
        <v>0</v>
      </c>
      <c r="D41" s="52">
        <f t="shared" si="0"/>
        <v>0</v>
      </c>
    </row>
    <row r="42" spans="1:4" s="24" customFormat="1" ht="15.75" customHeight="1" thickBot="1" x14ac:dyDescent="0.3">
      <c r="A42" s="53" t="s">
        <v>39</v>
      </c>
      <c r="B42" s="11">
        <v>2240</v>
      </c>
      <c r="C42" s="45">
        <v>0</v>
      </c>
      <c r="D42" s="45">
        <f t="shared" si="0"/>
        <v>0</v>
      </c>
    </row>
    <row r="43" spans="1:4" s="74" customFormat="1" ht="15.75" customHeight="1" thickBot="1" x14ac:dyDescent="0.3">
      <c r="A43" s="53" t="s">
        <v>9</v>
      </c>
      <c r="B43" s="11">
        <v>2240</v>
      </c>
      <c r="C43" s="45">
        <v>0</v>
      </c>
      <c r="D43" s="45">
        <f t="shared" si="0"/>
        <v>0</v>
      </c>
    </row>
    <row r="44" spans="1:4" s="39" customFormat="1" ht="15.75" customHeight="1" thickBot="1" x14ac:dyDescent="0.3">
      <c r="A44" s="14" t="s">
        <v>23</v>
      </c>
      <c r="B44" s="15">
        <v>2270</v>
      </c>
      <c r="C44" s="44">
        <f>C45+C46+C47+C48+C49</f>
        <v>506666.96</v>
      </c>
      <c r="D44" s="44">
        <f t="shared" si="0"/>
        <v>506666.96</v>
      </c>
    </row>
    <row r="45" spans="1:4" s="13" customFormat="1" ht="15.75" customHeight="1" thickBot="1" x14ac:dyDescent="0.3">
      <c r="A45" s="10" t="s">
        <v>13</v>
      </c>
      <c r="B45" s="7">
        <v>2271</v>
      </c>
      <c r="C45" s="43">
        <v>453988.83</v>
      </c>
      <c r="D45" s="43">
        <f t="shared" si="0"/>
        <v>453988.83</v>
      </c>
    </row>
    <row r="46" spans="1:4" s="13" customFormat="1" ht="15.75" customHeight="1" thickBot="1" x14ac:dyDescent="0.3">
      <c r="A46" s="10" t="s">
        <v>14</v>
      </c>
      <c r="B46" s="7">
        <v>2272</v>
      </c>
      <c r="C46" s="43">
        <v>12682.37</v>
      </c>
      <c r="D46" s="43">
        <f t="shared" si="0"/>
        <v>12682.37</v>
      </c>
    </row>
    <row r="47" spans="1:4" s="13" customFormat="1" ht="15.75" customHeight="1" thickBot="1" x14ac:dyDescent="0.3">
      <c r="A47" s="10" t="s">
        <v>15</v>
      </c>
      <c r="B47" s="7">
        <v>2273</v>
      </c>
      <c r="C47" s="43">
        <v>36630.379999999997</v>
      </c>
      <c r="D47" s="43">
        <f t="shared" si="0"/>
        <v>36630.379999999997</v>
      </c>
    </row>
    <row r="48" spans="1:4" s="13" customFormat="1" ht="15.75" customHeight="1" thickBot="1" x14ac:dyDescent="0.3">
      <c r="A48" s="10" t="s">
        <v>17</v>
      </c>
      <c r="B48" s="7">
        <v>2274</v>
      </c>
      <c r="C48" s="43">
        <v>0</v>
      </c>
      <c r="D48" s="43">
        <f t="shared" si="0"/>
        <v>0</v>
      </c>
    </row>
    <row r="49" spans="1:4" s="13" customFormat="1" ht="15.75" customHeight="1" thickBot="1" x14ac:dyDescent="0.3">
      <c r="A49" s="10" t="s">
        <v>11</v>
      </c>
      <c r="B49" s="7">
        <v>2275</v>
      </c>
      <c r="C49" s="45">
        <v>3365.38</v>
      </c>
      <c r="D49" s="45">
        <f t="shared" si="0"/>
        <v>3365.38</v>
      </c>
    </row>
    <row r="50" spans="1:4" s="36" customFormat="1" ht="15.75" customHeight="1" thickBot="1" x14ac:dyDescent="0.3">
      <c r="A50" s="37" t="s">
        <v>19</v>
      </c>
      <c r="B50" s="38">
        <v>2700</v>
      </c>
      <c r="C50" s="49">
        <v>0</v>
      </c>
      <c r="D50" s="49">
        <f t="shared" si="0"/>
        <v>0</v>
      </c>
    </row>
    <row r="51" spans="1:4" s="13" customFormat="1" ht="15.75" hidden="1" customHeight="1" thickBot="1" x14ac:dyDescent="0.3">
      <c r="A51" s="10" t="s">
        <v>20</v>
      </c>
      <c r="B51" s="7">
        <v>2730</v>
      </c>
      <c r="C51" s="43">
        <v>0</v>
      </c>
      <c r="D51" s="43">
        <f t="shared" si="0"/>
        <v>0</v>
      </c>
    </row>
    <row r="52" spans="1:4" s="28" customFormat="1" ht="15.75" customHeight="1" thickBot="1" x14ac:dyDescent="0.3">
      <c r="A52" s="29" t="s">
        <v>22</v>
      </c>
      <c r="B52" s="30">
        <v>3000</v>
      </c>
      <c r="C52" s="67">
        <f>C53</f>
        <v>0</v>
      </c>
      <c r="D52" s="67">
        <f t="shared" si="0"/>
        <v>0</v>
      </c>
    </row>
    <row r="53" spans="1:4" s="39" customFormat="1" ht="15.75" customHeight="1" thickBot="1" x14ac:dyDescent="0.3">
      <c r="A53" s="14" t="s">
        <v>24</v>
      </c>
      <c r="B53" s="15">
        <v>3100</v>
      </c>
      <c r="C53" s="68">
        <f>C54+C55+C56+C58+C59</f>
        <v>0</v>
      </c>
      <c r="D53" s="68">
        <f t="shared" si="0"/>
        <v>0</v>
      </c>
    </row>
    <row r="54" spans="1:4" s="13" customFormat="1" ht="15.75" customHeight="1" thickBot="1" x14ac:dyDescent="0.3">
      <c r="A54" s="10" t="s">
        <v>25</v>
      </c>
      <c r="B54" s="7">
        <v>3110</v>
      </c>
      <c r="C54" s="43">
        <v>0</v>
      </c>
      <c r="D54" s="43">
        <f t="shared" si="0"/>
        <v>0</v>
      </c>
    </row>
    <row r="55" spans="1:4" s="23" customFormat="1" ht="15.75" customHeight="1" thickBot="1" x14ac:dyDescent="0.3">
      <c r="A55" s="17" t="s">
        <v>36</v>
      </c>
      <c r="B55" s="7">
        <v>3110</v>
      </c>
      <c r="C55" s="43">
        <v>0</v>
      </c>
      <c r="D55" s="43">
        <f t="shared" si="0"/>
        <v>0</v>
      </c>
    </row>
    <row r="56" spans="1:4" s="23" customFormat="1" ht="15.75" customHeight="1" thickBot="1" x14ac:dyDescent="0.3">
      <c r="A56" s="17" t="s">
        <v>37</v>
      </c>
      <c r="B56" s="7">
        <v>3110</v>
      </c>
      <c r="C56" s="43">
        <v>0</v>
      </c>
      <c r="D56" s="43">
        <f t="shared" si="0"/>
        <v>0</v>
      </c>
    </row>
    <row r="57" spans="1:4" s="23" customFormat="1" ht="15.75" hidden="1" customHeight="1" thickBot="1" x14ac:dyDescent="0.3">
      <c r="A57" s="17" t="s">
        <v>38</v>
      </c>
      <c r="B57" s="7">
        <v>3110</v>
      </c>
      <c r="C57" s="43">
        <v>0</v>
      </c>
      <c r="D57" s="43">
        <f t="shared" si="0"/>
        <v>0</v>
      </c>
    </row>
    <row r="58" spans="1:4" s="13" customFormat="1" ht="25.5" customHeight="1" thickBot="1" x14ac:dyDescent="0.3">
      <c r="A58" s="10" t="s">
        <v>26</v>
      </c>
      <c r="B58" s="7">
        <v>3120</v>
      </c>
      <c r="C58" s="43">
        <v>0</v>
      </c>
      <c r="D58" s="43">
        <f t="shared" si="0"/>
        <v>0</v>
      </c>
    </row>
    <row r="59" spans="1:4" s="13" customFormat="1" ht="15.75" customHeight="1" thickBot="1" x14ac:dyDescent="0.3">
      <c r="A59" s="10" t="s">
        <v>27</v>
      </c>
      <c r="B59" s="7">
        <v>3130</v>
      </c>
      <c r="C59" s="43">
        <v>0</v>
      </c>
      <c r="D59" s="43">
        <f t="shared" si="0"/>
        <v>0</v>
      </c>
    </row>
    <row r="60" spans="1:4" s="13" customFormat="1" ht="15" customHeight="1" x14ac:dyDescent="0.25">
      <c r="A60" s="8"/>
    </row>
    <row r="61" spans="1:4" s="13" customFormat="1" ht="35.450000000000003" customHeight="1" x14ac:dyDescent="0.25"/>
    <row r="62" spans="1:4" s="13" customFormat="1" ht="15.75" customHeight="1" x14ac:dyDescent="0.25"/>
    <row r="63" spans="1:4" s="13" customFormat="1" ht="15.75" customHeight="1" x14ac:dyDescent="0.25"/>
    <row r="64" spans="1:4" s="13" customFormat="1" ht="36" customHeight="1" x14ac:dyDescent="0.25"/>
    <row r="65" s="13" customFormat="1" ht="15.75" customHeight="1" x14ac:dyDescent="0.25"/>
    <row r="66" s="13" customFormat="1" ht="15.75" customHeight="1" x14ac:dyDescent="0.25"/>
    <row r="67" s="16" customFormat="1" ht="15.75" customHeight="1" x14ac:dyDescent="0.25"/>
    <row r="68" s="16" customFormat="1" ht="15.75" customHeight="1" x14ac:dyDescent="0.25"/>
    <row r="69" s="16" customFormat="1" ht="15.75" customHeight="1" x14ac:dyDescent="0.25"/>
    <row r="70" s="13" customFormat="1" ht="15.75" customHeight="1" x14ac:dyDescent="0.25"/>
    <row r="71" s="13" customFormat="1" ht="15.75" customHeight="1" x14ac:dyDescent="0.25"/>
    <row r="72" s="13" customFormat="1" ht="15.75" customHeight="1" x14ac:dyDescent="0.25"/>
    <row r="73" s="13" customFormat="1" ht="15.75" customHeight="1" x14ac:dyDescent="0.25"/>
    <row r="74" s="13" customFormat="1" ht="15.75" customHeight="1" x14ac:dyDescent="0.25"/>
    <row r="75" s="13" customFormat="1" ht="15.75" customHeight="1" x14ac:dyDescent="0.25"/>
    <row r="76" s="13" customFormat="1" ht="15.75" customHeight="1" x14ac:dyDescent="0.25"/>
    <row r="77" s="13" customFormat="1" ht="15.75" customHeight="1" x14ac:dyDescent="0.25"/>
    <row r="78" s="13" customFormat="1" ht="15.75" customHeight="1" x14ac:dyDescent="0.25"/>
    <row r="79" s="13" customFormat="1" ht="15.75" customHeight="1" x14ac:dyDescent="0.25"/>
    <row r="80" s="13" customFormat="1" ht="15.75" customHeight="1" x14ac:dyDescent="0.25"/>
    <row r="81" s="13" customFormat="1" ht="15.75" customHeight="1" x14ac:dyDescent="0.25"/>
    <row r="82" s="13" customFormat="1" ht="15.75" customHeight="1" x14ac:dyDescent="0.25"/>
    <row r="83" s="13" customFormat="1" ht="15.75" customHeight="1" x14ac:dyDescent="0.25"/>
    <row r="84" s="13" customFormat="1" ht="15.75" customHeight="1" x14ac:dyDescent="0.25"/>
    <row r="85" s="13" customFormat="1" ht="15.75" customHeight="1" x14ac:dyDescent="0.25"/>
    <row r="86" s="13" customFormat="1" ht="15.75" customHeight="1" x14ac:dyDescent="0.25"/>
    <row r="87" s="13" customFormat="1" ht="15.75" customHeight="1" x14ac:dyDescent="0.25"/>
    <row r="88" s="13" customFormat="1" ht="15.75" customHeight="1" x14ac:dyDescent="0.25"/>
    <row r="89" s="13" customFormat="1" ht="15.75" customHeight="1" x14ac:dyDescent="0.25"/>
    <row r="90" s="13" customFormat="1" ht="15.75" customHeight="1" x14ac:dyDescent="0.25"/>
    <row r="91" s="13" customFormat="1" ht="15.75" customHeight="1" x14ac:dyDescent="0.25"/>
    <row r="92" s="13" customFormat="1" ht="15.75" customHeight="1" x14ac:dyDescent="0.25"/>
    <row r="93" s="13" customFormat="1" ht="15.75" customHeight="1" x14ac:dyDescent="0.25"/>
    <row r="94" s="13" customFormat="1" ht="15.75" customHeight="1" x14ac:dyDescent="0.25"/>
    <row r="95" s="13" customFormat="1" ht="15.75" customHeight="1" x14ac:dyDescent="0.25"/>
    <row r="96" s="13" customFormat="1" ht="25.5" customHeight="1" x14ac:dyDescent="0.25"/>
    <row r="97" s="13" customFormat="1" ht="15.75" customHeight="1" x14ac:dyDescent="0.25"/>
    <row r="98" s="13" customFormat="1" ht="15.75" customHeight="1" x14ac:dyDescent="0.25"/>
    <row r="99" s="13" customFormat="1" ht="42.6" customHeight="1" x14ac:dyDescent="0.25"/>
    <row r="100" s="13" customFormat="1" ht="15.75" customHeight="1" x14ac:dyDescent="0.25"/>
    <row r="101" s="13" customFormat="1" ht="15.75" customHeight="1" x14ac:dyDescent="0.25"/>
    <row r="102" s="13" customFormat="1" ht="36" customHeight="1" x14ac:dyDescent="0.25"/>
    <row r="103" s="13" customFormat="1" ht="15.75" customHeight="1" x14ac:dyDescent="0.25"/>
    <row r="104" s="13" customFormat="1" ht="15.75" customHeight="1" x14ac:dyDescent="0.25"/>
    <row r="105" s="16" customFormat="1" ht="15.75" customHeight="1" x14ac:dyDescent="0.25"/>
    <row r="106" s="16" customFormat="1" ht="15.75" customHeight="1" x14ac:dyDescent="0.25"/>
    <row r="107" s="16" customFormat="1" ht="15.75" customHeight="1" x14ac:dyDescent="0.25"/>
    <row r="108" s="13" customFormat="1" ht="15.75" customHeight="1" x14ac:dyDescent="0.25"/>
    <row r="109" s="13" customFormat="1" ht="15.75" customHeight="1" x14ac:dyDescent="0.25"/>
    <row r="110" s="13" customFormat="1" ht="15.75" customHeight="1" x14ac:dyDescent="0.25"/>
    <row r="111" s="13" customFormat="1" ht="15.75" customHeight="1" x14ac:dyDescent="0.25"/>
    <row r="112" s="13" customFormat="1" ht="15.75" customHeight="1" x14ac:dyDescent="0.25"/>
    <row r="113" s="13" customFormat="1" ht="15.75" customHeight="1" x14ac:dyDescent="0.25"/>
    <row r="114" s="13" customFormat="1" ht="15.75" customHeight="1" x14ac:dyDescent="0.25"/>
    <row r="115" s="13" customFormat="1" ht="15.75" customHeight="1" x14ac:dyDescent="0.25"/>
    <row r="116" s="13" customFormat="1" ht="15.75" customHeight="1" x14ac:dyDescent="0.25"/>
    <row r="117" s="13" customFormat="1" ht="15.75" customHeight="1" x14ac:dyDescent="0.25"/>
    <row r="118" s="13" customFormat="1" ht="15.75" customHeight="1" x14ac:dyDescent="0.25"/>
    <row r="119" s="13" customFormat="1" ht="15.75" customHeight="1" x14ac:dyDescent="0.25"/>
    <row r="120" s="13" customFormat="1" ht="15.75" customHeight="1" x14ac:dyDescent="0.25"/>
    <row r="121" s="13" customFormat="1" ht="15.75" customHeight="1" x14ac:dyDescent="0.25"/>
    <row r="122" s="13" customFormat="1" ht="15.75" customHeight="1" x14ac:dyDescent="0.25"/>
    <row r="123" s="13" customFormat="1" ht="15.75" customHeight="1" x14ac:dyDescent="0.25"/>
    <row r="124" s="13" customFormat="1" ht="15.75" customHeight="1" x14ac:dyDescent="0.25"/>
    <row r="125" s="13" customFormat="1" ht="15.75" customHeight="1" x14ac:dyDescent="0.25"/>
    <row r="126" s="13" customFormat="1" ht="15.75" customHeight="1" x14ac:dyDescent="0.25"/>
    <row r="127" s="13" customFormat="1" ht="15.75" customHeight="1" x14ac:dyDescent="0.25"/>
    <row r="128" s="13" customFormat="1" ht="15.75" customHeight="1" x14ac:dyDescent="0.25"/>
    <row r="129" s="13" customFormat="1" ht="15.75" customHeight="1" x14ac:dyDescent="0.25"/>
    <row r="130" s="13" customFormat="1" ht="15.75" customHeight="1" x14ac:dyDescent="0.25"/>
    <row r="131" s="13" customFormat="1" ht="15.75" customHeight="1" x14ac:dyDescent="0.25"/>
    <row r="132" s="13" customFormat="1" ht="15.75" customHeight="1" x14ac:dyDescent="0.25"/>
    <row r="133" s="13" customFormat="1" ht="15.75" customHeight="1" x14ac:dyDescent="0.25"/>
    <row r="134" s="13" customFormat="1" ht="25.5" customHeight="1" x14ac:dyDescent="0.25"/>
    <row r="135" s="13" customFormat="1" ht="15.75" customHeight="1" x14ac:dyDescent="0.25"/>
    <row r="136" s="13" customFormat="1" ht="15.75" customHeight="1" x14ac:dyDescent="0.25"/>
    <row r="137" s="13" customFormat="1" ht="39" customHeight="1" x14ac:dyDescent="0.25"/>
    <row r="138" s="13" customFormat="1" ht="15.75" customHeight="1" x14ac:dyDescent="0.25"/>
    <row r="139" s="13" customFormat="1" ht="15.75" customHeight="1" x14ac:dyDescent="0.25"/>
    <row r="140" s="13" customFormat="1" ht="36" customHeight="1" x14ac:dyDescent="0.25"/>
    <row r="141" s="13" customFormat="1" ht="15.75" customHeight="1" x14ac:dyDescent="0.25"/>
    <row r="142" s="13" customFormat="1" ht="15.75" customHeight="1" x14ac:dyDescent="0.25"/>
    <row r="143" s="16" customFormat="1" ht="15.75" customHeight="1" x14ac:dyDescent="0.25"/>
    <row r="144" s="16" customFormat="1" ht="15.75" customHeight="1" x14ac:dyDescent="0.25"/>
    <row r="145" s="16" customFormat="1" ht="15.75" customHeight="1" x14ac:dyDescent="0.25"/>
    <row r="146" s="13" customFormat="1" ht="15.75" customHeight="1" x14ac:dyDescent="0.25"/>
    <row r="147" s="13" customFormat="1" ht="15.75" customHeight="1" x14ac:dyDescent="0.25"/>
    <row r="148" s="13" customFormat="1" ht="15.75" customHeight="1" x14ac:dyDescent="0.25"/>
    <row r="149" s="13" customFormat="1" ht="15.75" customHeight="1" x14ac:dyDescent="0.25"/>
    <row r="150" s="13" customFormat="1" ht="15.75" customHeight="1" x14ac:dyDescent="0.25"/>
    <row r="151" s="13" customFormat="1" ht="15.75" customHeight="1" x14ac:dyDescent="0.25"/>
    <row r="152" s="13" customFormat="1" ht="15.75" customHeight="1" x14ac:dyDescent="0.25"/>
    <row r="153" s="13" customFormat="1" ht="15.75" customHeight="1" x14ac:dyDescent="0.25"/>
    <row r="154" s="13" customFormat="1" ht="15.75" customHeight="1" x14ac:dyDescent="0.25"/>
    <row r="155" s="13" customFormat="1" ht="15.75" customHeight="1" x14ac:dyDescent="0.25"/>
    <row r="156" s="13" customFormat="1" ht="15.75" customHeight="1" x14ac:dyDescent="0.25"/>
    <row r="157" s="13" customFormat="1" ht="15.75" customHeight="1" x14ac:dyDescent="0.25"/>
    <row r="158" s="13" customFormat="1" ht="15.75" customHeight="1" x14ac:dyDescent="0.25"/>
    <row r="159" s="13" customFormat="1" ht="15.75" customHeight="1" x14ac:dyDescent="0.25"/>
    <row r="160" s="13" customFormat="1" ht="15.75" customHeight="1" x14ac:dyDescent="0.25"/>
    <row r="161" s="13" customFormat="1" ht="15.75" customHeight="1" x14ac:dyDescent="0.25"/>
    <row r="162" s="13" customFormat="1" ht="15.75" customHeight="1" x14ac:dyDescent="0.25"/>
    <row r="163" s="13" customFormat="1" ht="15.75" customHeight="1" x14ac:dyDescent="0.25"/>
    <row r="164" s="13" customFormat="1" ht="15.75" customHeight="1" x14ac:dyDescent="0.25"/>
    <row r="165" s="13" customFormat="1" ht="15.75" customHeight="1" x14ac:dyDescent="0.25"/>
    <row r="166" s="13" customFormat="1" ht="15.75" customHeight="1" x14ac:dyDescent="0.25"/>
    <row r="167" s="13" customFormat="1" ht="15.75" customHeight="1" x14ac:dyDescent="0.25"/>
    <row r="168" s="13" customFormat="1" ht="15.75" customHeight="1" x14ac:dyDescent="0.25"/>
    <row r="169" s="13" customFormat="1" ht="15.75" customHeight="1" x14ac:dyDescent="0.25"/>
    <row r="170" s="13" customFormat="1" ht="15.75" customHeight="1" x14ac:dyDescent="0.25"/>
    <row r="171" s="13" customFormat="1" ht="15.75" customHeight="1" x14ac:dyDescent="0.25"/>
    <row r="172" s="13" customFormat="1" ht="25.5" customHeight="1" x14ac:dyDescent="0.25"/>
    <row r="173" s="13" customFormat="1" ht="15.75" customHeight="1" x14ac:dyDescent="0.25"/>
    <row r="174" s="13" customFormat="1" ht="15.75" customHeight="1" x14ac:dyDescent="0.25"/>
    <row r="175" s="13" customFormat="1" ht="43.15" customHeight="1" x14ac:dyDescent="0.25"/>
    <row r="176" s="13" customFormat="1" ht="20.25" customHeight="1" x14ac:dyDescent="0.25"/>
    <row r="177" s="13" customFormat="1" ht="15.75" customHeight="1" x14ac:dyDescent="0.25"/>
    <row r="178" s="13" customFormat="1" ht="36" customHeight="1" x14ac:dyDescent="0.25"/>
    <row r="179" s="13" customFormat="1" ht="15.75" customHeight="1" x14ac:dyDescent="0.25"/>
    <row r="180" s="13" customFormat="1" ht="15.75" customHeight="1" x14ac:dyDescent="0.25"/>
    <row r="181" s="16" customFormat="1" ht="15.75" customHeight="1" x14ac:dyDescent="0.25"/>
    <row r="182" s="16" customFormat="1" ht="15.75" customHeight="1" x14ac:dyDescent="0.25"/>
    <row r="183" s="16" customFormat="1" ht="15.75" customHeight="1" x14ac:dyDescent="0.25"/>
    <row r="184" s="13" customFormat="1" ht="15.75" customHeight="1" x14ac:dyDescent="0.25"/>
    <row r="185" s="13" customFormat="1" ht="15.75" customHeight="1" x14ac:dyDescent="0.25"/>
    <row r="186" s="13" customFormat="1" ht="15.75" customHeight="1" x14ac:dyDescent="0.25"/>
    <row r="187" s="13" customFormat="1" ht="15.75" customHeight="1" x14ac:dyDescent="0.25"/>
    <row r="188" s="13" customFormat="1" ht="15.75" customHeight="1" x14ac:dyDescent="0.25"/>
    <row r="189" s="13" customFormat="1" ht="15.75" customHeight="1" x14ac:dyDescent="0.25"/>
    <row r="190" s="13" customFormat="1" ht="15.75" customHeight="1" x14ac:dyDescent="0.25"/>
    <row r="191" s="13" customFormat="1" ht="15.75" customHeight="1" x14ac:dyDescent="0.25"/>
    <row r="192" s="13" customFormat="1" ht="15.75" customHeight="1" x14ac:dyDescent="0.25"/>
    <row r="193" s="13" customFormat="1" ht="15.75" customHeight="1" x14ac:dyDescent="0.25"/>
    <row r="194" s="13" customFormat="1" ht="15.75" customHeight="1" x14ac:dyDescent="0.25"/>
    <row r="195" s="13" customFormat="1" ht="15.75" customHeight="1" x14ac:dyDescent="0.25"/>
    <row r="196" s="13" customFormat="1" ht="15.75" customHeight="1" x14ac:dyDescent="0.25"/>
    <row r="197" s="13" customFormat="1" ht="15.75" customHeight="1" x14ac:dyDescent="0.25"/>
    <row r="198" s="13" customFormat="1" ht="15.75" customHeight="1" x14ac:dyDescent="0.25"/>
    <row r="199" s="13" customFormat="1" ht="15.75" customHeight="1" x14ac:dyDescent="0.25"/>
    <row r="200" s="13" customFormat="1" ht="15.75" customHeight="1" x14ac:dyDescent="0.25"/>
    <row r="201" s="13" customFormat="1" ht="15.75" customHeight="1" x14ac:dyDescent="0.25"/>
    <row r="202" s="13" customFormat="1" ht="15.75" customHeight="1" x14ac:dyDescent="0.25"/>
    <row r="203" s="13" customFormat="1" ht="15.75" customHeight="1" x14ac:dyDescent="0.25"/>
    <row r="204" s="13" customFormat="1" ht="15.75" customHeight="1" x14ac:dyDescent="0.25"/>
    <row r="205" s="13" customFormat="1" ht="15.75" customHeight="1" x14ac:dyDescent="0.25"/>
    <row r="206" s="13" customFormat="1" ht="15.75" customHeight="1" x14ac:dyDescent="0.25"/>
    <row r="207" s="13" customFormat="1" ht="15.75" customHeight="1" x14ac:dyDescent="0.25"/>
    <row r="208" s="13" customFormat="1" ht="15.75" customHeight="1" x14ac:dyDescent="0.25"/>
    <row r="209" s="13" customFormat="1" ht="15.75" customHeight="1" x14ac:dyDescent="0.25"/>
    <row r="210" s="13" customFormat="1" ht="25.5" customHeight="1" x14ac:dyDescent="0.25"/>
    <row r="211" s="13" customFormat="1" ht="15.75" customHeight="1" x14ac:dyDescent="0.25"/>
    <row r="212" s="13" customFormat="1" ht="16.149999999999999" customHeight="1" x14ac:dyDescent="0.25"/>
    <row r="213" s="13" customFormat="1" ht="48" customHeight="1" x14ac:dyDescent="0.25"/>
    <row r="214" s="13" customFormat="1" ht="15.75" customHeight="1" x14ac:dyDescent="0.25"/>
    <row r="215" s="13" customFormat="1" ht="15.75" customHeight="1" x14ac:dyDescent="0.25"/>
    <row r="216" s="13" customFormat="1" ht="36" customHeight="1" x14ac:dyDescent="0.25"/>
    <row r="217" s="13" customFormat="1" ht="15.75" customHeight="1" x14ac:dyDescent="0.25"/>
    <row r="218" s="13" customFormat="1" ht="15.75" customHeight="1" x14ac:dyDescent="0.25"/>
    <row r="219" s="16" customFormat="1" ht="15.75" customHeight="1" x14ac:dyDescent="0.25"/>
    <row r="220" s="16" customFormat="1" ht="15.75" customHeight="1" x14ac:dyDescent="0.25"/>
    <row r="221" s="16" customFormat="1" ht="15.75" customHeight="1" x14ac:dyDescent="0.25"/>
    <row r="222" s="13" customFormat="1" ht="15.75" customHeight="1" x14ac:dyDescent="0.25"/>
    <row r="223" s="13" customFormat="1" ht="15.75" customHeight="1" x14ac:dyDescent="0.25"/>
    <row r="224" s="13" customFormat="1" ht="15.75" customHeight="1" x14ac:dyDescent="0.25"/>
    <row r="225" s="13" customFormat="1" ht="15.75" customHeight="1" x14ac:dyDescent="0.25"/>
    <row r="226" s="13" customFormat="1" ht="15.75" customHeight="1" x14ac:dyDescent="0.25"/>
    <row r="227" s="13" customFormat="1" ht="15.75" customHeight="1" x14ac:dyDescent="0.25"/>
    <row r="228" s="13" customFormat="1" ht="15.75" customHeight="1" x14ac:dyDescent="0.25"/>
    <row r="229" s="13" customFormat="1" ht="15.75" customHeight="1" x14ac:dyDescent="0.25"/>
    <row r="230" s="13" customFormat="1" ht="15.75" customHeight="1" x14ac:dyDescent="0.25"/>
    <row r="231" s="13" customFormat="1" ht="15.75" customHeight="1" x14ac:dyDescent="0.25"/>
    <row r="232" s="13" customFormat="1" ht="15.75" customHeight="1" x14ac:dyDescent="0.25"/>
    <row r="233" s="13" customFormat="1" ht="15.75" customHeight="1" x14ac:dyDescent="0.25"/>
    <row r="234" s="13" customFormat="1" ht="15.75" customHeight="1" x14ac:dyDescent="0.25"/>
    <row r="235" s="13" customFormat="1" ht="15.75" customHeight="1" x14ac:dyDescent="0.25"/>
    <row r="236" s="13" customFormat="1" ht="15.75" customHeight="1" x14ac:dyDescent="0.25"/>
    <row r="237" s="13" customFormat="1" ht="15.75" customHeight="1" x14ac:dyDescent="0.25"/>
    <row r="238" s="13" customFormat="1" ht="15.75" customHeight="1" x14ac:dyDescent="0.25"/>
    <row r="239" s="13" customFormat="1" ht="15.75" customHeight="1" x14ac:dyDescent="0.25"/>
    <row r="240" s="13" customFormat="1" ht="15.75" customHeight="1" x14ac:dyDescent="0.25"/>
    <row r="241" s="13" customFormat="1" ht="15.75" customHeight="1" x14ac:dyDescent="0.25"/>
    <row r="242" s="13" customFormat="1" ht="15.75" customHeight="1" x14ac:dyDescent="0.25"/>
    <row r="243" s="13" customFormat="1" ht="15.75" customHeight="1" x14ac:dyDescent="0.25"/>
    <row r="244" s="13" customFormat="1" ht="15.75" customHeight="1" x14ac:dyDescent="0.25"/>
    <row r="245" s="13" customFormat="1" ht="15.75" customHeight="1" x14ac:dyDescent="0.25"/>
    <row r="246" s="13" customFormat="1" ht="15.75" customHeight="1" x14ac:dyDescent="0.25"/>
    <row r="247" s="13" customFormat="1" ht="15.75" customHeight="1" x14ac:dyDescent="0.25"/>
    <row r="248" s="13" customFormat="1" ht="25.5" customHeight="1" x14ac:dyDescent="0.25"/>
    <row r="249" s="13" customFormat="1" ht="15.75" customHeight="1" x14ac:dyDescent="0.25"/>
    <row r="250" s="13" customFormat="1" ht="15.75" customHeight="1" x14ac:dyDescent="0.25"/>
    <row r="251" s="13" customFormat="1" ht="50.45" customHeight="1" x14ac:dyDescent="0.25"/>
    <row r="252" s="13" customFormat="1" ht="15.75" customHeight="1" x14ac:dyDescent="0.25"/>
    <row r="253" s="13" customFormat="1" ht="15.75" customHeight="1" x14ac:dyDescent="0.25"/>
    <row r="254" s="13" customFormat="1" ht="36" customHeight="1" x14ac:dyDescent="0.25"/>
    <row r="255" s="13" customFormat="1" ht="15.75" customHeight="1" x14ac:dyDescent="0.25"/>
    <row r="256" s="13" customFormat="1" ht="15.75" customHeight="1" x14ac:dyDescent="0.25"/>
    <row r="257" s="16" customFormat="1" ht="15.75" customHeight="1" x14ac:dyDescent="0.25"/>
    <row r="258" s="16" customFormat="1" ht="15.75" customHeight="1" x14ac:dyDescent="0.25"/>
    <row r="259" s="16" customFormat="1" ht="15.75" customHeight="1" x14ac:dyDescent="0.25"/>
    <row r="260" s="13" customFormat="1" ht="15.75" customHeight="1" x14ac:dyDescent="0.25"/>
    <row r="261" s="13" customFormat="1" ht="15.75" customHeight="1" x14ac:dyDescent="0.25"/>
    <row r="262" s="13" customFormat="1" ht="15.75" customHeight="1" x14ac:dyDescent="0.25"/>
    <row r="263" s="13" customFormat="1" ht="15.75" customHeight="1" x14ac:dyDescent="0.25"/>
    <row r="264" s="13" customFormat="1" ht="15.75" customHeight="1" x14ac:dyDescent="0.25"/>
    <row r="265" s="13" customFormat="1" ht="15.75" customHeight="1" x14ac:dyDescent="0.25"/>
    <row r="266" s="13" customFormat="1" ht="15.75" customHeight="1" x14ac:dyDescent="0.25"/>
    <row r="267" s="13" customFormat="1" ht="15.75" customHeight="1" x14ac:dyDescent="0.25"/>
    <row r="268" s="13" customFormat="1" ht="15.75" customHeight="1" x14ac:dyDescent="0.25"/>
    <row r="269" s="13" customFormat="1" ht="15.75" customHeight="1" x14ac:dyDescent="0.25"/>
    <row r="270" s="13" customFormat="1" ht="15.75" customHeight="1" x14ac:dyDescent="0.25"/>
    <row r="271" s="13" customFormat="1" ht="15.75" customHeight="1" x14ac:dyDescent="0.25"/>
    <row r="272" s="13" customFormat="1" ht="15.75" customHeight="1" x14ac:dyDescent="0.25"/>
    <row r="273" s="13" customFormat="1" ht="15.75" customHeight="1" x14ac:dyDescent="0.25"/>
    <row r="274" s="13" customFormat="1" ht="15.75" customHeight="1" x14ac:dyDescent="0.25"/>
    <row r="275" s="13" customFormat="1" ht="15.75" customHeight="1" x14ac:dyDescent="0.25"/>
    <row r="276" s="13" customFormat="1" ht="15.75" customHeight="1" x14ac:dyDescent="0.25"/>
    <row r="277" s="13" customFormat="1" ht="15.75" customHeight="1" x14ac:dyDescent="0.25"/>
    <row r="278" s="13" customFormat="1" ht="15.75" customHeight="1" x14ac:dyDescent="0.25"/>
    <row r="279" s="13" customFormat="1" ht="15.75" customHeight="1" x14ac:dyDescent="0.25"/>
    <row r="280" s="13" customFormat="1" ht="15.75" customHeight="1" x14ac:dyDescent="0.25"/>
    <row r="281" s="13" customFormat="1" ht="15.75" customHeight="1" x14ac:dyDescent="0.25"/>
    <row r="282" s="13" customFormat="1" ht="15.75" customHeight="1" x14ac:dyDescent="0.25"/>
    <row r="283" s="13" customFormat="1" ht="15.75" customHeight="1" x14ac:dyDescent="0.25"/>
    <row r="284" s="13" customFormat="1" ht="15.75" customHeight="1" x14ac:dyDescent="0.25"/>
    <row r="285" s="13" customFormat="1" ht="15.75" customHeight="1" x14ac:dyDescent="0.25"/>
    <row r="286" s="13" customFormat="1" ht="25.5" customHeight="1" x14ac:dyDescent="0.25"/>
    <row r="287" s="13" customFormat="1" ht="15.75" customHeight="1" x14ac:dyDescent="0.25"/>
    <row r="288" s="13" customFormat="1" ht="15.75" customHeight="1" x14ac:dyDescent="0.25"/>
    <row r="289" s="13" customFormat="1" ht="44.45" customHeight="1" x14ac:dyDescent="0.25"/>
    <row r="290" s="13" customFormat="1" ht="15.75" customHeight="1" x14ac:dyDescent="0.25"/>
    <row r="291" s="13" customFormat="1" ht="15.75" customHeight="1" x14ac:dyDescent="0.25"/>
    <row r="292" s="13" customFormat="1" ht="36" customHeight="1" x14ac:dyDescent="0.25"/>
    <row r="293" s="13" customFormat="1" ht="15.75" customHeight="1" x14ac:dyDescent="0.25"/>
    <row r="294" s="13" customFormat="1" ht="15.75" customHeight="1" x14ac:dyDescent="0.25"/>
    <row r="295" s="16" customFormat="1" ht="15.75" customHeight="1" x14ac:dyDescent="0.25"/>
    <row r="296" s="16" customFormat="1" ht="15.75" customHeight="1" x14ac:dyDescent="0.25"/>
    <row r="297" s="16" customFormat="1" ht="15.75" customHeight="1" x14ac:dyDescent="0.25"/>
    <row r="298" s="13" customFormat="1" ht="15.75" customHeight="1" x14ac:dyDescent="0.25"/>
    <row r="299" s="13" customFormat="1" ht="15.75" customHeight="1" x14ac:dyDescent="0.25"/>
    <row r="300" s="13" customFormat="1" ht="15.75" customHeight="1" x14ac:dyDescent="0.25"/>
    <row r="301" s="13" customFormat="1" ht="15.75" customHeight="1" x14ac:dyDescent="0.25"/>
    <row r="302" s="13" customFormat="1" ht="15.75" customHeight="1" x14ac:dyDescent="0.25"/>
    <row r="303" s="13" customFormat="1" ht="15.75" customHeight="1" x14ac:dyDescent="0.25"/>
    <row r="304" s="13" customFormat="1" ht="15.75" customHeight="1" x14ac:dyDescent="0.25"/>
    <row r="305" s="13" customFormat="1" ht="15.75" customHeight="1" x14ac:dyDescent="0.25"/>
    <row r="306" s="13" customFormat="1" ht="15.75" customHeight="1" x14ac:dyDescent="0.25"/>
    <row r="307" s="13" customFormat="1" ht="15.75" customHeight="1" x14ac:dyDescent="0.25"/>
    <row r="308" s="13" customFormat="1" ht="15.75" customHeight="1" x14ac:dyDescent="0.25"/>
    <row r="309" s="13" customFormat="1" ht="15.75" customHeight="1" x14ac:dyDescent="0.25"/>
    <row r="310" s="13" customFormat="1" ht="15.75" customHeight="1" x14ac:dyDescent="0.25"/>
    <row r="311" s="13" customFormat="1" ht="15.75" customHeight="1" x14ac:dyDescent="0.25"/>
    <row r="312" s="13" customFormat="1" ht="15.75" customHeight="1" x14ac:dyDescent="0.25"/>
    <row r="313" s="13" customFormat="1" ht="15.75" customHeight="1" x14ac:dyDescent="0.25"/>
    <row r="314" s="13" customFormat="1" ht="15.75" customHeight="1" x14ac:dyDescent="0.25"/>
    <row r="315" s="13" customFormat="1" ht="15.75" customHeight="1" x14ac:dyDescent="0.25"/>
    <row r="316" s="13" customFormat="1" ht="15.75" customHeight="1" x14ac:dyDescent="0.25"/>
    <row r="317" s="13" customFormat="1" ht="15.75" customHeight="1" x14ac:dyDescent="0.25"/>
    <row r="318" s="13" customFormat="1" ht="15.75" customHeight="1" x14ac:dyDescent="0.25"/>
    <row r="319" s="13" customFormat="1" ht="15.75" customHeight="1" x14ac:dyDescent="0.25"/>
    <row r="320" s="13" customFormat="1" ht="15.75" customHeight="1" x14ac:dyDescent="0.25"/>
    <row r="321" s="13" customFormat="1" ht="15.75" customHeight="1" x14ac:dyDescent="0.25"/>
    <row r="322" s="13" customFormat="1" ht="15.75" customHeight="1" x14ac:dyDescent="0.25"/>
    <row r="323" s="13" customFormat="1" ht="15.75" customHeight="1" x14ac:dyDescent="0.25"/>
    <row r="324" s="13" customFormat="1" ht="25.5" customHeight="1" x14ac:dyDescent="0.25"/>
    <row r="325" s="13" customFormat="1" ht="15.75" customHeight="1" x14ac:dyDescent="0.25"/>
    <row r="326" s="13" customFormat="1" ht="15.75" customHeight="1" x14ac:dyDescent="0.25"/>
    <row r="327" s="13" customFormat="1" ht="46.9" customHeight="1" x14ac:dyDescent="0.25"/>
    <row r="328" s="13" customFormat="1" ht="15.75" customHeight="1" x14ac:dyDescent="0.25"/>
    <row r="329" s="13" customFormat="1" ht="15.75" customHeight="1" x14ac:dyDescent="0.25"/>
    <row r="330" s="13" customFormat="1" ht="36" customHeight="1" x14ac:dyDescent="0.25"/>
    <row r="331" s="13" customFormat="1" ht="15.75" customHeight="1" x14ac:dyDescent="0.25"/>
    <row r="332" s="13" customFormat="1" ht="15.75" customHeight="1" x14ac:dyDescent="0.25"/>
    <row r="333" s="16" customFormat="1" ht="15.75" customHeight="1" x14ac:dyDescent="0.25"/>
    <row r="334" s="16" customFormat="1" ht="15.75" customHeight="1" x14ac:dyDescent="0.25"/>
    <row r="335" s="16" customFormat="1" ht="15.75" customHeight="1" x14ac:dyDescent="0.25"/>
    <row r="336" s="13" customFormat="1" ht="15.75" customHeight="1" x14ac:dyDescent="0.25"/>
    <row r="337" s="13" customFormat="1" ht="15.75" customHeight="1" x14ac:dyDescent="0.25"/>
    <row r="338" s="13" customFormat="1" ht="15.75" customHeight="1" x14ac:dyDescent="0.25"/>
    <row r="339" s="13" customFormat="1" ht="15.75" customHeight="1" x14ac:dyDescent="0.25"/>
    <row r="340" s="13" customFormat="1" ht="15.75" customHeight="1" x14ac:dyDescent="0.25"/>
    <row r="341" s="13" customFormat="1" ht="15.75" customHeight="1" x14ac:dyDescent="0.25"/>
    <row r="342" s="13" customFormat="1" ht="15.75" customHeight="1" x14ac:dyDescent="0.25"/>
    <row r="343" s="13" customFormat="1" ht="15.75" customHeight="1" x14ac:dyDescent="0.25"/>
    <row r="344" s="13" customFormat="1" ht="15.75" customHeight="1" x14ac:dyDescent="0.25"/>
    <row r="345" s="13" customFormat="1" ht="15.75" customHeight="1" x14ac:dyDescent="0.25"/>
    <row r="346" s="13" customFormat="1" ht="15.75" customHeight="1" x14ac:dyDescent="0.25"/>
    <row r="347" s="13" customFormat="1" ht="15.75" customHeight="1" x14ac:dyDescent="0.25"/>
    <row r="348" s="13" customFormat="1" ht="15.75" customHeight="1" x14ac:dyDescent="0.25"/>
    <row r="349" s="13" customFormat="1" ht="15.75" customHeight="1" x14ac:dyDescent="0.25"/>
    <row r="350" s="13" customFormat="1" ht="15.75" customHeight="1" x14ac:dyDescent="0.25"/>
    <row r="351" s="13" customFormat="1" ht="15.75" customHeight="1" x14ac:dyDescent="0.25"/>
    <row r="352" s="13" customFormat="1" ht="15.75" customHeight="1" x14ac:dyDescent="0.25"/>
    <row r="353" s="13" customFormat="1" ht="15.75" customHeight="1" x14ac:dyDescent="0.25"/>
    <row r="354" s="13" customFormat="1" ht="15.75" customHeight="1" x14ac:dyDescent="0.25"/>
    <row r="355" s="13" customFormat="1" ht="15.75" customHeight="1" x14ac:dyDescent="0.25"/>
    <row r="356" s="13" customFormat="1" ht="15.75" customHeight="1" x14ac:dyDescent="0.25"/>
    <row r="357" s="13" customFormat="1" ht="15.75" customHeight="1" x14ac:dyDescent="0.25"/>
    <row r="358" s="13" customFormat="1" ht="15.75" customHeight="1" x14ac:dyDescent="0.25"/>
    <row r="359" s="13" customFormat="1" ht="15.75" customHeight="1" x14ac:dyDescent="0.25"/>
    <row r="360" s="13" customFormat="1" ht="15.75" customHeight="1" x14ac:dyDescent="0.25"/>
    <row r="361" s="13" customFormat="1" ht="15.75" customHeight="1" x14ac:dyDescent="0.25"/>
    <row r="362" s="13" customFormat="1" ht="25.5" customHeight="1" x14ac:dyDescent="0.25"/>
    <row r="363" s="13" customFormat="1" ht="15.75" customHeight="1" x14ac:dyDescent="0.25"/>
    <row r="364" s="13" customFormat="1" ht="15.75" customHeight="1" x14ac:dyDescent="0.25"/>
    <row r="365" s="13" customFormat="1" ht="51" customHeight="1" x14ac:dyDescent="0.25"/>
    <row r="366" s="13" customFormat="1" ht="15.75" customHeight="1" x14ac:dyDescent="0.25"/>
    <row r="367" s="13" customFormat="1" ht="15.75" customHeight="1" x14ac:dyDescent="0.25"/>
    <row r="368" s="13" customFormat="1" ht="36" customHeight="1" x14ac:dyDescent="0.25"/>
    <row r="369" s="13" customFormat="1" ht="15.75" customHeight="1" x14ac:dyDescent="0.25"/>
    <row r="370" s="13" customFormat="1" ht="15.75" customHeight="1" x14ac:dyDescent="0.25"/>
    <row r="371" s="16" customFormat="1" ht="15.75" customHeight="1" x14ac:dyDescent="0.25"/>
    <row r="372" s="16" customFormat="1" ht="15.75" customHeight="1" x14ac:dyDescent="0.25"/>
    <row r="373" s="16" customFormat="1" ht="15.75" customHeight="1" x14ac:dyDescent="0.25"/>
    <row r="374" s="13" customFormat="1" ht="15.75" customHeight="1" x14ac:dyDescent="0.25"/>
    <row r="375" s="13" customFormat="1" ht="15.75" customHeight="1" x14ac:dyDescent="0.25"/>
    <row r="376" s="13" customFormat="1" ht="15.75" customHeight="1" x14ac:dyDescent="0.25"/>
    <row r="377" s="13" customFormat="1" ht="15.75" customHeight="1" x14ac:dyDescent="0.25"/>
    <row r="378" s="13" customFormat="1" ht="15.75" customHeight="1" x14ac:dyDescent="0.25"/>
    <row r="379" s="13" customFormat="1" ht="15.75" customHeight="1" x14ac:dyDescent="0.25"/>
    <row r="380" s="13" customFormat="1" ht="15.75" customHeight="1" x14ac:dyDescent="0.25"/>
    <row r="381" s="13" customFormat="1" ht="15.75" customHeight="1" x14ac:dyDescent="0.25"/>
    <row r="382" s="13" customFormat="1" ht="15.75" customHeight="1" x14ac:dyDescent="0.25"/>
    <row r="383" s="13" customFormat="1" ht="15.75" customHeight="1" x14ac:dyDescent="0.25"/>
    <row r="384" s="13" customFormat="1" ht="15.75" customHeight="1" x14ac:dyDescent="0.25"/>
    <row r="385" s="13" customFormat="1" ht="15.75" customHeight="1" x14ac:dyDescent="0.25"/>
    <row r="386" s="13" customFormat="1" ht="15.75" customHeight="1" x14ac:dyDescent="0.25"/>
    <row r="387" s="13" customFormat="1" ht="15.75" customHeight="1" x14ac:dyDescent="0.25"/>
    <row r="388" s="13" customFormat="1" ht="15.75" customHeight="1" x14ac:dyDescent="0.25"/>
    <row r="389" s="13" customFormat="1" ht="15.75" customHeight="1" x14ac:dyDescent="0.25"/>
    <row r="390" s="13" customFormat="1" ht="15.75" customHeight="1" x14ac:dyDescent="0.25"/>
    <row r="391" s="13" customFormat="1" ht="15.75" customHeight="1" x14ac:dyDescent="0.25"/>
    <row r="392" s="13" customFormat="1" ht="15.75" customHeight="1" x14ac:dyDescent="0.25"/>
    <row r="393" s="13" customFormat="1" ht="15.75" customHeight="1" x14ac:dyDescent="0.25"/>
    <row r="394" s="13" customFormat="1" ht="15.75" customHeight="1" x14ac:dyDescent="0.25"/>
    <row r="395" s="13" customFormat="1" ht="15.75" customHeight="1" x14ac:dyDescent="0.25"/>
    <row r="396" s="13" customFormat="1" ht="15.75" customHeight="1" x14ac:dyDescent="0.25"/>
    <row r="397" s="13" customFormat="1" ht="15.75" customHeight="1" x14ac:dyDescent="0.25"/>
    <row r="398" s="13" customFormat="1" ht="15.75" customHeight="1" x14ac:dyDescent="0.25"/>
    <row r="399" s="13" customFormat="1" ht="15.75" customHeight="1" x14ac:dyDescent="0.25"/>
    <row r="400" s="13" customFormat="1" ht="25.5" customHeight="1" x14ac:dyDescent="0.25"/>
    <row r="401" s="13" customFormat="1" ht="15.75" customHeight="1" x14ac:dyDescent="0.25"/>
    <row r="402" s="13" customFormat="1" ht="15.75" customHeight="1" x14ac:dyDescent="0.25"/>
    <row r="403" s="13" customFormat="1" ht="51" customHeight="1" x14ac:dyDescent="0.25"/>
    <row r="404" s="13" customFormat="1" ht="15.75" customHeight="1" x14ac:dyDescent="0.25"/>
    <row r="405" s="13" customFormat="1" ht="15.75" customHeight="1" x14ac:dyDescent="0.25"/>
    <row r="406" s="13" customFormat="1" ht="36" customHeight="1" x14ac:dyDescent="0.25"/>
    <row r="407" s="13" customFormat="1" ht="15.75" customHeight="1" x14ac:dyDescent="0.25"/>
    <row r="408" s="13" customFormat="1" ht="15.75" customHeight="1" x14ac:dyDescent="0.25"/>
    <row r="409" s="16" customFormat="1" ht="15.75" customHeight="1" x14ac:dyDescent="0.25"/>
    <row r="410" s="16" customFormat="1" ht="15.75" customHeight="1" x14ac:dyDescent="0.25"/>
    <row r="411" s="16" customFormat="1" ht="15.75" customHeight="1" x14ac:dyDescent="0.25"/>
    <row r="412" s="13" customFormat="1" ht="15.75" customHeight="1" x14ac:dyDescent="0.25"/>
    <row r="413" s="13" customFormat="1" ht="15.75" customHeight="1" x14ac:dyDescent="0.25"/>
    <row r="414" s="13" customFormat="1" ht="15.75" customHeight="1" x14ac:dyDescent="0.25"/>
    <row r="415" s="13" customFormat="1" ht="15.75" customHeight="1" x14ac:dyDescent="0.25"/>
    <row r="416" s="13" customFormat="1" ht="15.75" customHeight="1" x14ac:dyDescent="0.25"/>
    <row r="417" s="13" customFormat="1" ht="15.75" customHeight="1" x14ac:dyDescent="0.25"/>
    <row r="418" s="13" customFormat="1" ht="15.75" customHeight="1" x14ac:dyDescent="0.25"/>
    <row r="419" s="13" customFormat="1" ht="15.75" customHeight="1" x14ac:dyDescent="0.25"/>
    <row r="420" s="13" customFormat="1" ht="15.75" customHeight="1" x14ac:dyDescent="0.25"/>
    <row r="421" s="13" customFormat="1" ht="15.75" customHeight="1" x14ac:dyDescent="0.25"/>
    <row r="422" s="13" customFormat="1" ht="15.75" customHeight="1" x14ac:dyDescent="0.25"/>
    <row r="423" s="13" customFormat="1" ht="15.75" customHeight="1" x14ac:dyDescent="0.25"/>
    <row r="424" s="13" customFormat="1" ht="15.75" customHeight="1" x14ac:dyDescent="0.25"/>
    <row r="425" s="13" customFormat="1" ht="15.75" customHeight="1" x14ac:dyDescent="0.25"/>
    <row r="426" s="13" customFormat="1" ht="15.75" customHeight="1" x14ac:dyDescent="0.25"/>
    <row r="427" s="13" customFormat="1" ht="15.75" customHeight="1" x14ac:dyDescent="0.25"/>
    <row r="428" s="13" customFormat="1" ht="15.75" customHeight="1" x14ac:dyDescent="0.25"/>
    <row r="429" s="13" customFormat="1" ht="15.75" customHeight="1" x14ac:dyDescent="0.25"/>
    <row r="430" s="13" customFormat="1" ht="15.75" customHeight="1" x14ac:dyDescent="0.25"/>
    <row r="431" s="13" customFormat="1" ht="15.75" customHeight="1" x14ac:dyDescent="0.25"/>
    <row r="432" s="13" customFormat="1" ht="15.75" customHeight="1" x14ac:dyDescent="0.25"/>
    <row r="433" s="13" customFormat="1" ht="15.75" customHeight="1" x14ac:dyDescent="0.25"/>
    <row r="434" s="13" customFormat="1" ht="15.75" customHeight="1" x14ac:dyDescent="0.25"/>
    <row r="435" s="13" customFormat="1" ht="15.75" customHeight="1" x14ac:dyDescent="0.25"/>
    <row r="436" s="13" customFormat="1" ht="15.75" customHeight="1" x14ac:dyDescent="0.25"/>
    <row r="437" s="13" customFormat="1" ht="15.75" customHeight="1" x14ac:dyDescent="0.25"/>
    <row r="438" s="13" customFormat="1" ht="25.5" customHeight="1" x14ac:dyDescent="0.25"/>
    <row r="439" s="13" customFormat="1" ht="15.75" customHeight="1" x14ac:dyDescent="0.25"/>
    <row r="440" s="13" customFormat="1" ht="15.75" customHeight="1" x14ac:dyDescent="0.25"/>
    <row r="441" s="13" customFormat="1" ht="61.15" customHeight="1" x14ac:dyDescent="0.25"/>
    <row r="442" s="13" customFormat="1" ht="15.75" customHeight="1" x14ac:dyDescent="0.25"/>
    <row r="443" s="13" customFormat="1" ht="15.75" customHeight="1" x14ac:dyDescent="0.25"/>
    <row r="444" s="13" customFormat="1" ht="36" customHeight="1" x14ac:dyDescent="0.25"/>
    <row r="445" s="13" customFormat="1" ht="15.75" customHeight="1" x14ac:dyDescent="0.25"/>
    <row r="446" s="13" customFormat="1" ht="15.75" customHeight="1" x14ac:dyDescent="0.25"/>
    <row r="447" s="16" customFormat="1" ht="15.75" customHeight="1" x14ac:dyDescent="0.25"/>
    <row r="448" s="16" customFormat="1" ht="15.75" customHeight="1" x14ac:dyDescent="0.25"/>
    <row r="449" s="16" customFormat="1" ht="15.75" customHeight="1" x14ac:dyDescent="0.25"/>
    <row r="450" s="13" customFormat="1" ht="15.75" customHeight="1" x14ac:dyDescent="0.25"/>
    <row r="451" s="13" customFormat="1" ht="15.75" customHeight="1" x14ac:dyDescent="0.25"/>
    <row r="452" s="13" customFormat="1" ht="15.75" customHeight="1" x14ac:dyDescent="0.25"/>
    <row r="453" s="13" customFormat="1" ht="15.75" customHeight="1" x14ac:dyDescent="0.25"/>
    <row r="454" s="13" customFormat="1" ht="15.75" customHeight="1" x14ac:dyDescent="0.25"/>
    <row r="455" s="13" customFormat="1" ht="15.75" customHeight="1" x14ac:dyDescent="0.25"/>
    <row r="456" s="13" customFormat="1" ht="15.75" customHeight="1" x14ac:dyDescent="0.25"/>
    <row r="457" s="13" customFormat="1" ht="15.75" customHeight="1" x14ac:dyDescent="0.25"/>
    <row r="458" s="13" customFormat="1" ht="15.75" customHeight="1" x14ac:dyDescent="0.25"/>
    <row r="459" s="13" customFormat="1" ht="15.75" customHeight="1" x14ac:dyDescent="0.25"/>
    <row r="460" s="13" customFormat="1" ht="15.75" customHeight="1" x14ac:dyDescent="0.25"/>
    <row r="461" s="13" customFormat="1" ht="15.75" customHeight="1" x14ac:dyDescent="0.25"/>
    <row r="462" s="13" customFormat="1" ht="15.75" customHeight="1" x14ac:dyDescent="0.25"/>
    <row r="463" s="13" customFormat="1" ht="15.75" customHeight="1" x14ac:dyDescent="0.25"/>
    <row r="464" s="13" customFormat="1" ht="15.75" customHeight="1" x14ac:dyDescent="0.25"/>
    <row r="465" s="13" customFormat="1" ht="15.75" customHeight="1" x14ac:dyDescent="0.25"/>
    <row r="466" s="13" customFormat="1" ht="15.75" customHeight="1" x14ac:dyDescent="0.25"/>
    <row r="467" s="13" customFormat="1" ht="15.75" customHeight="1" x14ac:dyDescent="0.25"/>
    <row r="468" s="13" customFormat="1" ht="15.75" customHeight="1" x14ac:dyDescent="0.25"/>
    <row r="469" s="13" customFormat="1" ht="15.75" customHeight="1" x14ac:dyDescent="0.25"/>
    <row r="470" s="13" customFormat="1" ht="15.75" customHeight="1" x14ac:dyDescent="0.25"/>
    <row r="471" s="13" customFormat="1" ht="15.75" customHeight="1" x14ac:dyDescent="0.25"/>
    <row r="472" s="13" customFormat="1" ht="15.75" customHeight="1" x14ac:dyDescent="0.25"/>
    <row r="473" s="13" customFormat="1" ht="15.75" customHeight="1" x14ac:dyDescent="0.25"/>
    <row r="474" s="13" customFormat="1" ht="15.75" customHeight="1" x14ac:dyDescent="0.25"/>
    <row r="475" s="13" customFormat="1" ht="15.75" customHeight="1" x14ac:dyDescent="0.25"/>
    <row r="476" s="13" customFormat="1" ht="25.5" customHeight="1" x14ac:dyDescent="0.25"/>
    <row r="477" s="13" customFormat="1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</sheetData>
  <mergeCells count="6">
    <mergeCell ref="B5:D5"/>
    <mergeCell ref="A12:D12"/>
    <mergeCell ref="A1:D1"/>
    <mergeCell ref="A3:D3"/>
    <mergeCell ref="A2:D2"/>
    <mergeCell ref="B9:D9"/>
  </mergeCells>
  <pageMargins left="0.70866141732283472" right="0.70866141732283472" top="0.55118110236220474" bottom="0.35433070866141736" header="0" footer="0"/>
  <pageSetup paperSize="9" scale="8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449"/>
  <sheetViews>
    <sheetView view="pageBreakPreview" topLeftCell="A21" zoomScaleNormal="70" zoomScaleSheetLayoutView="100" workbookViewId="0">
      <selection activeCell="A36" sqref="A36:XFD36"/>
    </sheetView>
  </sheetViews>
  <sheetFormatPr defaultColWidth="14.42578125" defaultRowHeight="15" customHeight="1" x14ac:dyDescent="0.25"/>
  <cols>
    <col min="1" max="1" width="57.85546875" style="57" customWidth="1"/>
    <col min="2" max="2" width="10.85546875" style="57" customWidth="1"/>
    <col min="3" max="4" width="17.42578125" style="57" customWidth="1"/>
    <col min="5" max="16384" width="14.42578125" style="57"/>
  </cols>
  <sheetData>
    <row r="1" spans="1:4" x14ac:dyDescent="0.25">
      <c r="A1" s="78" t="s">
        <v>0</v>
      </c>
      <c r="B1" s="77"/>
      <c r="C1" s="77"/>
      <c r="D1" s="77"/>
    </row>
    <row r="2" spans="1:4" x14ac:dyDescent="0.25">
      <c r="A2" s="78" t="s">
        <v>45</v>
      </c>
      <c r="B2" s="77"/>
      <c r="C2" s="77"/>
      <c r="D2" s="77"/>
    </row>
    <row r="3" spans="1:4" x14ac:dyDescent="0.25">
      <c r="A3" s="78" t="s">
        <v>44</v>
      </c>
      <c r="B3" s="77"/>
      <c r="C3" s="77"/>
      <c r="D3" s="77"/>
    </row>
    <row r="4" spans="1:4" x14ac:dyDescent="0.25">
      <c r="A4" s="1"/>
      <c r="B4" s="1"/>
      <c r="C4" s="2"/>
    </row>
    <row r="5" spans="1:4" ht="45" customHeight="1" x14ac:dyDescent="0.25">
      <c r="A5" s="60" t="s">
        <v>48</v>
      </c>
      <c r="B5" s="75" t="s">
        <v>68</v>
      </c>
      <c r="C5" s="75"/>
      <c r="D5" s="75"/>
    </row>
    <row r="6" spans="1:4" x14ac:dyDescent="0.25">
      <c r="A6" s="60" t="s">
        <v>49</v>
      </c>
      <c r="B6" s="59" t="s">
        <v>50</v>
      </c>
    </row>
    <row r="7" spans="1:4" x14ac:dyDescent="0.25">
      <c r="A7" s="60" t="s">
        <v>51</v>
      </c>
      <c r="B7" s="59" t="s">
        <v>52</v>
      </c>
    </row>
    <row r="8" spans="1:4" ht="25.5" x14ac:dyDescent="0.25">
      <c r="A8" s="1" t="s">
        <v>53</v>
      </c>
      <c r="B8" s="59" t="s">
        <v>54</v>
      </c>
    </row>
    <row r="9" spans="1:4" ht="38.25" x14ac:dyDescent="0.25">
      <c r="A9" s="1" t="s">
        <v>57</v>
      </c>
      <c r="B9" s="79" t="s">
        <v>58</v>
      </c>
      <c r="C9" s="79"/>
      <c r="D9" s="79"/>
    </row>
    <row r="10" spans="1:4" x14ac:dyDescent="0.25">
      <c r="A10" s="3" t="s">
        <v>46</v>
      </c>
    </row>
    <row r="11" spans="1:4" x14ac:dyDescent="0.25">
      <c r="A11" s="3" t="s">
        <v>1</v>
      </c>
    </row>
    <row r="12" spans="1:4" ht="16.5" thickBot="1" x14ac:dyDescent="0.3">
      <c r="A12" s="76"/>
      <c r="B12" s="77"/>
      <c r="C12" s="77"/>
      <c r="D12" s="77"/>
    </row>
    <row r="13" spans="1:4" ht="36.75" thickBot="1" x14ac:dyDescent="0.3">
      <c r="A13" s="6" t="s">
        <v>2</v>
      </c>
      <c r="B13" s="4" t="s">
        <v>47</v>
      </c>
      <c r="C13" s="4" t="s">
        <v>55</v>
      </c>
      <c r="D13" s="4" t="s">
        <v>56</v>
      </c>
    </row>
    <row r="14" spans="1:4" ht="15.75" thickBot="1" x14ac:dyDescent="0.3">
      <c r="A14" s="5">
        <v>1</v>
      </c>
      <c r="B14" s="9">
        <v>2</v>
      </c>
      <c r="C14" s="9">
        <v>3</v>
      </c>
      <c r="D14" s="9">
        <v>4</v>
      </c>
    </row>
    <row r="15" spans="1:4" s="33" customFormat="1" ht="15.75" thickBot="1" x14ac:dyDescent="0.3">
      <c r="A15" s="31" t="s">
        <v>3</v>
      </c>
      <c r="B15" s="32" t="s">
        <v>4</v>
      </c>
      <c r="C15" s="47">
        <f>C16+C52</f>
        <v>407145.64999999997</v>
      </c>
      <c r="D15" s="47">
        <f>C15</f>
        <v>407145.64999999997</v>
      </c>
    </row>
    <row r="16" spans="1:4" s="28" customFormat="1" ht="24.75" thickBot="1" x14ac:dyDescent="0.3">
      <c r="A16" s="26" t="s">
        <v>28</v>
      </c>
      <c r="B16" s="27">
        <v>2000</v>
      </c>
      <c r="C16" s="62">
        <f>C18+C26+C44</f>
        <v>407145.64999999997</v>
      </c>
      <c r="D16" s="62">
        <f t="shared" ref="D16:D59" si="0">C16</f>
        <v>407145.64999999997</v>
      </c>
    </row>
    <row r="17" spans="1:4" s="36" customFormat="1" ht="15.75" thickBot="1" x14ac:dyDescent="0.3">
      <c r="A17" s="34" t="s">
        <v>5</v>
      </c>
      <c r="B17" s="35">
        <v>2200</v>
      </c>
      <c r="C17" s="63">
        <f>C16</f>
        <v>407145.64999999997</v>
      </c>
      <c r="D17" s="63">
        <f t="shared" si="0"/>
        <v>407145.64999999997</v>
      </c>
    </row>
    <row r="18" spans="1:4" s="39" customFormat="1" ht="15.75" thickBot="1" x14ac:dyDescent="0.3">
      <c r="A18" s="19" t="s">
        <v>6</v>
      </c>
      <c r="B18" s="21">
        <v>2210</v>
      </c>
      <c r="C18" s="46">
        <f>C19+C20+C21+C22+C23+C24+C25</f>
        <v>1041</v>
      </c>
      <c r="D18" s="46">
        <f t="shared" si="0"/>
        <v>1041</v>
      </c>
    </row>
    <row r="19" spans="1:4" s="16" customFormat="1" ht="15.75" thickBot="1" x14ac:dyDescent="0.3">
      <c r="A19" s="20" t="s">
        <v>29</v>
      </c>
      <c r="B19" s="22">
        <v>2210</v>
      </c>
      <c r="C19" s="64">
        <v>0</v>
      </c>
      <c r="D19" s="64">
        <f t="shared" si="0"/>
        <v>0</v>
      </c>
    </row>
    <row r="20" spans="1:4" s="42" customFormat="1" ht="15.75" thickBot="1" x14ac:dyDescent="0.3">
      <c r="A20" s="40" t="s">
        <v>40</v>
      </c>
      <c r="B20" s="41">
        <v>2210</v>
      </c>
      <c r="C20" s="56">
        <v>1041</v>
      </c>
      <c r="D20" s="56">
        <f t="shared" si="0"/>
        <v>1041</v>
      </c>
    </row>
    <row r="21" spans="1:4" s="42" customFormat="1" ht="15.75" thickBot="1" x14ac:dyDescent="0.3">
      <c r="A21" s="40" t="s">
        <v>41</v>
      </c>
      <c r="B21" s="41">
        <v>2210</v>
      </c>
      <c r="C21" s="56">
        <v>0</v>
      </c>
      <c r="D21" s="56">
        <f t="shared" si="0"/>
        <v>0</v>
      </c>
    </row>
    <row r="22" spans="1:4" ht="15.75" thickBot="1" x14ac:dyDescent="0.3">
      <c r="A22" s="17" t="s">
        <v>36</v>
      </c>
      <c r="B22" s="18">
        <v>2210</v>
      </c>
      <c r="C22" s="48">
        <v>0</v>
      </c>
      <c r="D22" s="48">
        <f t="shared" si="0"/>
        <v>0</v>
      </c>
    </row>
    <row r="23" spans="1:4" ht="15.75" thickBot="1" x14ac:dyDescent="0.3">
      <c r="A23" s="17" t="s">
        <v>37</v>
      </c>
      <c r="B23" s="18">
        <v>2210</v>
      </c>
      <c r="C23" s="48">
        <v>0</v>
      </c>
      <c r="D23" s="48">
        <f t="shared" si="0"/>
        <v>0</v>
      </c>
    </row>
    <row r="24" spans="1:4" ht="15.75" thickBot="1" x14ac:dyDescent="0.3">
      <c r="A24" s="17" t="s">
        <v>38</v>
      </c>
      <c r="B24" s="18">
        <v>2210</v>
      </c>
      <c r="C24" s="48">
        <v>0</v>
      </c>
      <c r="D24" s="48">
        <f t="shared" si="0"/>
        <v>0</v>
      </c>
    </row>
    <row r="25" spans="1:4" s="42" customFormat="1" ht="15.75" thickBot="1" x14ac:dyDescent="0.3">
      <c r="A25" s="40" t="s">
        <v>7</v>
      </c>
      <c r="B25" s="41">
        <v>2220</v>
      </c>
      <c r="C25" s="56">
        <v>0</v>
      </c>
      <c r="D25" s="56">
        <f t="shared" si="0"/>
        <v>0</v>
      </c>
    </row>
    <row r="26" spans="1:4" s="39" customFormat="1" ht="15.75" thickBot="1" x14ac:dyDescent="0.3">
      <c r="A26" s="14" t="s">
        <v>8</v>
      </c>
      <c r="B26" s="15">
        <v>2240</v>
      </c>
      <c r="C26" s="44">
        <f>C27+C28+C29+C30+C31+C32+C33+C34+C35+C36+C37+C38+C39+C40+C41+C42+C43</f>
        <v>3345</v>
      </c>
      <c r="D26" s="44">
        <f t="shared" si="0"/>
        <v>3345</v>
      </c>
    </row>
    <row r="27" spans="1:4" ht="15.75" thickBot="1" x14ac:dyDescent="0.3">
      <c r="A27" s="10" t="s">
        <v>35</v>
      </c>
      <c r="B27" s="7">
        <v>2240</v>
      </c>
      <c r="C27" s="45">
        <v>0</v>
      </c>
      <c r="D27" s="45">
        <f t="shared" si="0"/>
        <v>0</v>
      </c>
    </row>
    <row r="28" spans="1:4" ht="15.75" thickBot="1" x14ac:dyDescent="0.3">
      <c r="A28" s="10" t="s">
        <v>10</v>
      </c>
      <c r="B28" s="7">
        <v>2240</v>
      </c>
      <c r="C28" s="45">
        <v>0</v>
      </c>
      <c r="D28" s="45">
        <f t="shared" si="0"/>
        <v>0</v>
      </c>
    </row>
    <row r="29" spans="1:4" ht="15.75" thickBot="1" x14ac:dyDescent="0.3">
      <c r="A29" s="12" t="s">
        <v>82</v>
      </c>
      <c r="B29" s="11">
        <v>2240</v>
      </c>
      <c r="C29" s="45">
        <v>0</v>
      </c>
      <c r="D29" s="45">
        <f t="shared" si="0"/>
        <v>0</v>
      </c>
    </row>
    <row r="30" spans="1:4" ht="15.75" thickBot="1" x14ac:dyDescent="0.3">
      <c r="A30" s="12" t="s">
        <v>31</v>
      </c>
      <c r="B30" s="11">
        <v>2240</v>
      </c>
      <c r="C30" s="45">
        <v>0</v>
      </c>
      <c r="D30" s="45">
        <f t="shared" si="0"/>
        <v>0</v>
      </c>
    </row>
    <row r="31" spans="1:4" ht="15.75" thickBot="1" x14ac:dyDescent="0.3">
      <c r="A31" s="12" t="s">
        <v>32</v>
      </c>
      <c r="B31" s="11">
        <v>2240</v>
      </c>
      <c r="C31" s="45">
        <v>0</v>
      </c>
      <c r="D31" s="45">
        <f t="shared" si="0"/>
        <v>0</v>
      </c>
    </row>
    <row r="32" spans="1:4" ht="15.75" thickBot="1" x14ac:dyDescent="0.3">
      <c r="A32" s="12" t="s">
        <v>33</v>
      </c>
      <c r="B32" s="11">
        <v>2240</v>
      </c>
      <c r="C32" s="45">
        <v>0</v>
      </c>
      <c r="D32" s="45">
        <f t="shared" si="0"/>
        <v>0</v>
      </c>
    </row>
    <row r="33" spans="1:4" ht="15.75" thickBot="1" x14ac:dyDescent="0.3">
      <c r="A33" s="12" t="s">
        <v>34</v>
      </c>
      <c r="B33" s="11">
        <v>2240</v>
      </c>
      <c r="C33" s="45">
        <v>0</v>
      </c>
      <c r="D33" s="45">
        <f t="shared" si="0"/>
        <v>0</v>
      </c>
    </row>
    <row r="34" spans="1:4" ht="15.75" thickBot="1" x14ac:dyDescent="0.3">
      <c r="A34" s="10" t="s">
        <v>16</v>
      </c>
      <c r="B34" s="7">
        <v>2240</v>
      </c>
      <c r="C34" s="45">
        <v>0</v>
      </c>
      <c r="D34" s="45">
        <f t="shared" si="0"/>
        <v>0</v>
      </c>
    </row>
    <row r="35" spans="1:4" ht="15.75" thickBot="1" x14ac:dyDescent="0.3">
      <c r="A35" s="10" t="s">
        <v>21</v>
      </c>
      <c r="B35" s="7">
        <v>2240</v>
      </c>
      <c r="C35" s="45">
        <v>0</v>
      </c>
      <c r="D35" s="45">
        <f t="shared" si="0"/>
        <v>0</v>
      </c>
    </row>
    <row r="36" spans="1:4" s="74" customFormat="1" ht="15.75" customHeight="1" thickBot="1" x14ac:dyDescent="0.3">
      <c r="A36" s="10" t="s">
        <v>83</v>
      </c>
      <c r="B36" s="7">
        <v>2240</v>
      </c>
      <c r="C36" s="45">
        <v>1330</v>
      </c>
      <c r="D36" s="45">
        <f t="shared" si="0"/>
        <v>1330</v>
      </c>
    </row>
    <row r="37" spans="1:4" ht="15.75" thickBot="1" x14ac:dyDescent="0.3">
      <c r="A37" s="10" t="s">
        <v>18</v>
      </c>
      <c r="B37" s="7">
        <v>2240</v>
      </c>
      <c r="C37" s="45">
        <v>0</v>
      </c>
      <c r="D37" s="45">
        <f t="shared" si="0"/>
        <v>0</v>
      </c>
    </row>
    <row r="38" spans="1:4" ht="15.75" thickBot="1" x14ac:dyDescent="0.3">
      <c r="A38" s="10" t="s">
        <v>12</v>
      </c>
      <c r="B38" s="7">
        <v>2240</v>
      </c>
      <c r="C38" s="45">
        <f>515+1500</f>
        <v>2015</v>
      </c>
      <c r="D38" s="45">
        <f t="shared" si="0"/>
        <v>2015</v>
      </c>
    </row>
    <row r="39" spans="1:4" ht="15.75" thickBot="1" x14ac:dyDescent="0.3">
      <c r="A39" s="17" t="s">
        <v>36</v>
      </c>
      <c r="B39" s="7">
        <v>2240</v>
      </c>
      <c r="C39" s="45">
        <v>0</v>
      </c>
      <c r="D39" s="45">
        <f t="shared" si="0"/>
        <v>0</v>
      </c>
    </row>
    <row r="40" spans="1:4" s="54" customFormat="1" ht="16.5" thickBot="1" x14ac:dyDescent="0.3">
      <c r="A40" s="10" t="s">
        <v>43</v>
      </c>
      <c r="B40" s="55">
        <v>2240</v>
      </c>
      <c r="C40" s="65">
        <v>0</v>
      </c>
      <c r="D40" s="65">
        <f t="shared" si="0"/>
        <v>0</v>
      </c>
    </row>
    <row r="41" spans="1:4" s="42" customFormat="1" ht="15.75" thickBot="1" x14ac:dyDescent="0.3">
      <c r="A41" s="10" t="s">
        <v>42</v>
      </c>
      <c r="B41" s="51">
        <v>2240</v>
      </c>
      <c r="C41" s="52">
        <v>0</v>
      </c>
      <c r="D41" s="52">
        <f t="shared" si="0"/>
        <v>0</v>
      </c>
    </row>
    <row r="42" spans="1:4" ht="15.75" thickBot="1" x14ac:dyDescent="0.3">
      <c r="A42" s="10" t="s">
        <v>39</v>
      </c>
      <c r="B42" s="11">
        <v>2240</v>
      </c>
      <c r="C42" s="45">
        <v>0</v>
      </c>
      <c r="D42" s="45">
        <f t="shared" si="0"/>
        <v>0</v>
      </c>
    </row>
    <row r="43" spans="1:4" ht="15.75" thickBot="1" x14ac:dyDescent="0.3">
      <c r="A43" s="10" t="s">
        <v>9</v>
      </c>
      <c r="B43" s="7">
        <v>2240</v>
      </c>
      <c r="C43" s="66">
        <v>0</v>
      </c>
      <c r="D43" s="66">
        <f t="shared" si="0"/>
        <v>0</v>
      </c>
    </row>
    <row r="44" spans="1:4" s="39" customFormat="1" ht="15.75" thickBot="1" x14ac:dyDescent="0.3">
      <c r="A44" s="14" t="s">
        <v>23</v>
      </c>
      <c r="B44" s="15">
        <v>2270</v>
      </c>
      <c r="C44" s="44">
        <f>C45+C46+C47+C48+C49</f>
        <v>402759.64999999997</v>
      </c>
      <c r="D44" s="44">
        <f t="shared" si="0"/>
        <v>402759.64999999997</v>
      </c>
    </row>
    <row r="45" spans="1:4" ht="15.75" thickBot="1" x14ac:dyDescent="0.3">
      <c r="A45" s="10" t="s">
        <v>13</v>
      </c>
      <c r="B45" s="7">
        <v>2271</v>
      </c>
      <c r="C45" s="43">
        <v>277537.15999999997</v>
      </c>
      <c r="D45" s="43">
        <f t="shared" si="0"/>
        <v>277537.15999999997</v>
      </c>
    </row>
    <row r="46" spans="1:4" ht="15.75" thickBot="1" x14ac:dyDescent="0.3">
      <c r="A46" s="10" t="s">
        <v>14</v>
      </c>
      <c r="B46" s="7">
        <v>2272</v>
      </c>
      <c r="C46" s="43">
        <v>3537.11</v>
      </c>
      <c r="D46" s="43">
        <f t="shared" si="0"/>
        <v>3537.11</v>
      </c>
    </row>
    <row r="47" spans="1:4" ht="15.75" thickBot="1" x14ac:dyDescent="0.3">
      <c r="A47" s="10" t="s">
        <v>15</v>
      </c>
      <c r="B47" s="7">
        <v>2273</v>
      </c>
      <c r="C47" s="43">
        <v>120176.73</v>
      </c>
      <c r="D47" s="43">
        <f t="shared" si="0"/>
        <v>120176.73</v>
      </c>
    </row>
    <row r="48" spans="1:4" ht="15.75" thickBot="1" x14ac:dyDescent="0.3">
      <c r="A48" s="10" t="s">
        <v>17</v>
      </c>
      <c r="B48" s="7">
        <v>2274</v>
      </c>
      <c r="C48" s="43">
        <v>0</v>
      </c>
      <c r="D48" s="43">
        <f t="shared" si="0"/>
        <v>0</v>
      </c>
    </row>
    <row r="49" spans="1:4" ht="15.75" thickBot="1" x14ac:dyDescent="0.3">
      <c r="A49" s="10" t="s">
        <v>11</v>
      </c>
      <c r="B49" s="7">
        <v>2275</v>
      </c>
      <c r="C49" s="45">
        <v>1508.65</v>
      </c>
      <c r="D49" s="45">
        <f t="shared" si="0"/>
        <v>1508.65</v>
      </c>
    </row>
    <row r="50" spans="1:4" s="36" customFormat="1" ht="15.75" thickBot="1" x14ac:dyDescent="0.3">
      <c r="A50" s="37" t="s">
        <v>19</v>
      </c>
      <c r="B50" s="38">
        <v>2700</v>
      </c>
      <c r="C50" s="49">
        <v>0</v>
      </c>
      <c r="D50" s="49">
        <f t="shared" si="0"/>
        <v>0</v>
      </c>
    </row>
    <row r="51" spans="1:4" ht="15.75" thickBot="1" x14ac:dyDescent="0.3">
      <c r="A51" s="10" t="s">
        <v>20</v>
      </c>
      <c r="B51" s="7">
        <v>2730</v>
      </c>
      <c r="C51" s="43">
        <v>0</v>
      </c>
      <c r="D51" s="43">
        <f t="shared" si="0"/>
        <v>0</v>
      </c>
    </row>
    <row r="52" spans="1:4" s="28" customFormat="1" ht="15.75" thickBot="1" x14ac:dyDescent="0.3">
      <c r="A52" s="29" t="s">
        <v>22</v>
      </c>
      <c r="B52" s="30">
        <v>3000</v>
      </c>
      <c r="C52" s="67">
        <f>C53</f>
        <v>0</v>
      </c>
      <c r="D52" s="67">
        <f t="shared" si="0"/>
        <v>0</v>
      </c>
    </row>
    <row r="53" spans="1:4" s="39" customFormat="1" ht="15.75" thickBot="1" x14ac:dyDescent="0.3">
      <c r="A53" s="14" t="s">
        <v>24</v>
      </c>
      <c r="B53" s="15">
        <v>3100</v>
      </c>
      <c r="C53" s="68">
        <f>C54+C55+C56+C57+C58+C59</f>
        <v>0</v>
      </c>
      <c r="D53" s="68">
        <f t="shared" si="0"/>
        <v>0</v>
      </c>
    </row>
    <row r="54" spans="1:4" ht="15.75" thickBot="1" x14ac:dyDescent="0.3">
      <c r="A54" s="10" t="s">
        <v>25</v>
      </c>
      <c r="B54" s="7">
        <v>3110</v>
      </c>
      <c r="C54" s="43">
        <v>0</v>
      </c>
      <c r="D54" s="43">
        <f t="shared" si="0"/>
        <v>0</v>
      </c>
    </row>
    <row r="55" spans="1:4" ht="15.75" thickBot="1" x14ac:dyDescent="0.3">
      <c r="A55" s="17" t="s">
        <v>36</v>
      </c>
      <c r="B55" s="7">
        <v>3110</v>
      </c>
      <c r="C55" s="43">
        <v>0</v>
      </c>
      <c r="D55" s="43">
        <f t="shared" si="0"/>
        <v>0</v>
      </c>
    </row>
    <row r="56" spans="1:4" ht="15.75" thickBot="1" x14ac:dyDescent="0.3">
      <c r="A56" s="17" t="s">
        <v>37</v>
      </c>
      <c r="B56" s="7">
        <v>3110</v>
      </c>
      <c r="C56" s="43">
        <v>0</v>
      </c>
      <c r="D56" s="43">
        <f t="shared" si="0"/>
        <v>0</v>
      </c>
    </row>
    <row r="57" spans="1:4" ht="15.75" thickBot="1" x14ac:dyDescent="0.3">
      <c r="A57" s="17" t="s">
        <v>38</v>
      </c>
      <c r="B57" s="7">
        <v>3110</v>
      </c>
      <c r="C57" s="43">
        <v>0</v>
      </c>
      <c r="D57" s="43">
        <f t="shared" si="0"/>
        <v>0</v>
      </c>
    </row>
    <row r="58" spans="1:4" ht="15.75" thickBot="1" x14ac:dyDescent="0.3">
      <c r="A58" s="10" t="s">
        <v>26</v>
      </c>
      <c r="B58" s="7">
        <v>3120</v>
      </c>
      <c r="C58" s="43">
        <v>0</v>
      </c>
      <c r="D58" s="43">
        <f t="shared" si="0"/>
        <v>0</v>
      </c>
    </row>
    <row r="59" spans="1:4" ht="15.75" thickBot="1" x14ac:dyDescent="0.3">
      <c r="A59" s="10" t="s">
        <v>27</v>
      </c>
      <c r="B59" s="7">
        <v>3130</v>
      </c>
      <c r="C59" s="43">
        <v>0</v>
      </c>
      <c r="D59" s="43">
        <f t="shared" si="0"/>
        <v>0</v>
      </c>
    </row>
    <row r="60" spans="1:4" ht="18" x14ac:dyDescent="0.25">
      <c r="A60" s="8"/>
      <c r="C60" s="70"/>
      <c r="D60" s="70"/>
    </row>
    <row r="67" s="16" customFormat="1" x14ac:dyDescent="0.25"/>
    <row r="68" s="16" customFormat="1" x14ac:dyDescent="0.25"/>
    <row r="69" s="16" customFormat="1" x14ac:dyDescent="0.25"/>
    <row r="105" s="16" customFormat="1" x14ac:dyDescent="0.25"/>
    <row r="106" s="16" customFormat="1" x14ac:dyDescent="0.25"/>
    <row r="107" s="16" customFormat="1" x14ac:dyDescent="0.25"/>
    <row r="143" s="16" customFormat="1" x14ac:dyDescent="0.25"/>
    <row r="144" s="16" customFormat="1" x14ac:dyDescent="0.25"/>
    <row r="145" s="16" customFormat="1" x14ac:dyDescent="0.25"/>
    <row r="181" s="16" customFormat="1" x14ac:dyDescent="0.25"/>
    <row r="182" s="16" customFormat="1" x14ac:dyDescent="0.25"/>
    <row r="183" s="16" customFormat="1" x14ac:dyDescent="0.25"/>
    <row r="219" s="16" customFormat="1" x14ac:dyDescent="0.25"/>
    <row r="220" s="16" customFormat="1" x14ac:dyDescent="0.25"/>
    <row r="221" s="16" customFormat="1" x14ac:dyDescent="0.25"/>
    <row r="257" s="16" customFormat="1" x14ac:dyDescent="0.25"/>
    <row r="258" s="16" customFormat="1" x14ac:dyDescent="0.25"/>
    <row r="259" s="16" customFormat="1" x14ac:dyDescent="0.25"/>
    <row r="295" s="16" customFormat="1" x14ac:dyDescent="0.25"/>
    <row r="296" s="16" customFormat="1" x14ac:dyDescent="0.25"/>
    <row r="297" s="16" customFormat="1" x14ac:dyDescent="0.25"/>
    <row r="333" s="16" customFormat="1" x14ac:dyDescent="0.25"/>
    <row r="334" s="16" customFormat="1" x14ac:dyDescent="0.25"/>
    <row r="335" s="16" customFormat="1" x14ac:dyDescent="0.25"/>
    <row r="371" s="16" customFormat="1" x14ac:dyDescent="0.25"/>
    <row r="372" s="16" customFormat="1" x14ac:dyDescent="0.25"/>
    <row r="373" s="16" customFormat="1" x14ac:dyDescent="0.25"/>
    <row r="409" s="16" customFormat="1" x14ac:dyDescent="0.25"/>
    <row r="410" s="16" customFormat="1" x14ac:dyDescent="0.25"/>
    <row r="411" s="16" customFormat="1" x14ac:dyDescent="0.25"/>
    <row r="447" s="16" customFormat="1" x14ac:dyDescent="0.25"/>
    <row r="448" s="16" customFormat="1" x14ac:dyDescent="0.25"/>
    <row r="449" s="16" customFormat="1" x14ac:dyDescent="0.25"/>
  </sheetData>
  <mergeCells count="6">
    <mergeCell ref="A1:D1"/>
    <mergeCell ref="A2:D2"/>
    <mergeCell ref="A3:D3"/>
    <mergeCell ref="B5:D5"/>
    <mergeCell ref="A12:D12"/>
    <mergeCell ref="B9:D9"/>
  </mergeCells>
  <pageMargins left="0.70866141732283472" right="0.70866141732283472" top="0.55118110236220474" bottom="0.35433070866141736" header="0" footer="0"/>
  <pageSetup paperSize="9" scale="7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449"/>
  <sheetViews>
    <sheetView view="pageBreakPreview" topLeftCell="A27" zoomScaleNormal="100" zoomScaleSheetLayoutView="100" workbookViewId="0">
      <selection activeCell="A36" sqref="A36:XFD36"/>
    </sheetView>
  </sheetViews>
  <sheetFormatPr defaultColWidth="14.42578125" defaultRowHeight="15" customHeight="1" x14ac:dyDescent="0.25"/>
  <cols>
    <col min="1" max="1" width="57.85546875" style="57" customWidth="1"/>
    <col min="2" max="2" width="10.85546875" style="57" customWidth="1"/>
    <col min="3" max="4" width="17.42578125" style="57" customWidth="1"/>
    <col min="5" max="16384" width="14.42578125" style="57"/>
  </cols>
  <sheetData>
    <row r="1" spans="1:4" x14ac:dyDescent="0.25">
      <c r="A1" s="78" t="s">
        <v>0</v>
      </c>
      <c r="B1" s="77"/>
      <c r="C1" s="77"/>
      <c r="D1" s="77"/>
    </row>
    <row r="2" spans="1:4" x14ac:dyDescent="0.25">
      <c r="A2" s="78" t="s">
        <v>45</v>
      </c>
      <c r="B2" s="77"/>
      <c r="C2" s="77"/>
      <c r="D2" s="77"/>
    </row>
    <row r="3" spans="1:4" x14ac:dyDescent="0.25">
      <c r="A3" s="78" t="s">
        <v>44</v>
      </c>
      <c r="B3" s="77"/>
      <c r="C3" s="77"/>
      <c r="D3" s="77"/>
    </row>
    <row r="4" spans="1:4" x14ac:dyDescent="0.25">
      <c r="A4" s="1"/>
      <c r="B4" s="1"/>
      <c r="C4" s="2"/>
    </row>
    <row r="5" spans="1:4" ht="45" customHeight="1" x14ac:dyDescent="0.25">
      <c r="A5" s="60" t="s">
        <v>48</v>
      </c>
      <c r="B5" s="75" t="s">
        <v>69</v>
      </c>
      <c r="C5" s="75"/>
      <c r="D5" s="75"/>
    </row>
    <row r="6" spans="1:4" x14ac:dyDescent="0.25">
      <c r="A6" s="60" t="s">
        <v>49</v>
      </c>
      <c r="B6" s="59" t="s">
        <v>50</v>
      </c>
    </row>
    <row r="7" spans="1:4" x14ac:dyDescent="0.25">
      <c r="A7" s="60" t="s">
        <v>51</v>
      </c>
      <c r="B7" s="59" t="s">
        <v>52</v>
      </c>
    </row>
    <row r="8" spans="1:4" ht="25.5" x14ac:dyDescent="0.25">
      <c r="A8" s="1" t="s">
        <v>53</v>
      </c>
      <c r="B8" s="59" t="s">
        <v>54</v>
      </c>
    </row>
    <row r="9" spans="1:4" ht="38.25" x14ac:dyDescent="0.25">
      <c r="A9" s="1" t="s">
        <v>57</v>
      </c>
      <c r="B9" s="79" t="s">
        <v>58</v>
      </c>
      <c r="C9" s="79"/>
      <c r="D9" s="79"/>
    </row>
    <row r="10" spans="1:4" x14ac:dyDescent="0.25">
      <c r="A10" s="3" t="s">
        <v>46</v>
      </c>
    </row>
    <row r="11" spans="1:4" x14ac:dyDescent="0.25">
      <c r="A11" s="3" t="s">
        <v>1</v>
      </c>
    </row>
    <row r="12" spans="1:4" ht="16.5" thickBot="1" x14ac:dyDescent="0.3">
      <c r="A12" s="76"/>
      <c r="B12" s="77"/>
      <c r="C12" s="77"/>
      <c r="D12" s="77"/>
    </row>
    <row r="13" spans="1:4" ht="36.75" thickBot="1" x14ac:dyDescent="0.3">
      <c r="A13" s="6" t="s">
        <v>2</v>
      </c>
      <c r="B13" s="4" t="s">
        <v>47</v>
      </c>
      <c r="C13" s="4" t="s">
        <v>55</v>
      </c>
      <c r="D13" s="4" t="s">
        <v>56</v>
      </c>
    </row>
    <row r="14" spans="1:4" ht="15.75" thickBot="1" x14ac:dyDescent="0.3">
      <c r="A14" s="5">
        <v>1</v>
      </c>
      <c r="B14" s="9">
        <v>2</v>
      </c>
      <c r="C14" s="9">
        <v>3</v>
      </c>
      <c r="D14" s="9">
        <v>4</v>
      </c>
    </row>
    <row r="15" spans="1:4" s="33" customFormat="1" ht="15.75" thickBot="1" x14ac:dyDescent="0.3">
      <c r="A15" s="31" t="s">
        <v>3</v>
      </c>
      <c r="B15" s="32" t="s">
        <v>4</v>
      </c>
      <c r="C15" s="47">
        <f>C16+C53</f>
        <v>863053.44</v>
      </c>
      <c r="D15" s="47">
        <f>C15</f>
        <v>863053.44</v>
      </c>
    </row>
    <row r="16" spans="1:4" s="28" customFormat="1" ht="24.75" thickBot="1" x14ac:dyDescent="0.3">
      <c r="A16" s="26" t="s">
        <v>28</v>
      </c>
      <c r="B16" s="27">
        <v>2000</v>
      </c>
      <c r="C16" s="62">
        <f>C18+C26+C44</f>
        <v>863053.44</v>
      </c>
      <c r="D16" s="62">
        <f t="shared" ref="D16:D59" si="0">C16</f>
        <v>863053.44</v>
      </c>
    </row>
    <row r="17" spans="1:4" s="36" customFormat="1" ht="15.75" thickBot="1" x14ac:dyDescent="0.3">
      <c r="A17" s="34" t="s">
        <v>5</v>
      </c>
      <c r="B17" s="35">
        <v>2200</v>
      </c>
      <c r="C17" s="63">
        <f>C16</f>
        <v>863053.44</v>
      </c>
      <c r="D17" s="63">
        <f t="shared" si="0"/>
        <v>863053.44</v>
      </c>
    </row>
    <row r="18" spans="1:4" s="39" customFormat="1" ht="15.75" thickBot="1" x14ac:dyDescent="0.3">
      <c r="A18" s="19" t="s">
        <v>6</v>
      </c>
      <c r="B18" s="21">
        <v>2210</v>
      </c>
      <c r="C18" s="46">
        <f>C19+C20+C21+C22+C23+C24+C25</f>
        <v>696</v>
      </c>
      <c r="D18" s="46">
        <f t="shared" si="0"/>
        <v>696</v>
      </c>
    </row>
    <row r="19" spans="1:4" s="16" customFormat="1" ht="15.75" thickBot="1" x14ac:dyDescent="0.3">
      <c r="A19" s="20" t="s">
        <v>29</v>
      </c>
      <c r="B19" s="22">
        <v>2210</v>
      </c>
      <c r="C19" s="64">
        <v>0</v>
      </c>
      <c r="D19" s="64">
        <f t="shared" si="0"/>
        <v>0</v>
      </c>
    </row>
    <row r="20" spans="1:4" s="42" customFormat="1" ht="15.75" thickBot="1" x14ac:dyDescent="0.3">
      <c r="A20" s="40" t="s">
        <v>40</v>
      </c>
      <c r="B20" s="41">
        <v>2210</v>
      </c>
      <c r="C20" s="56">
        <v>696</v>
      </c>
      <c r="D20" s="56">
        <f t="shared" si="0"/>
        <v>696</v>
      </c>
    </row>
    <row r="21" spans="1:4" s="42" customFormat="1" ht="15.75" thickBot="1" x14ac:dyDescent="0.3">
      <c r="A21" s="40" t="s">
        <v>41</v>
      </c>
      <c r="B21" s="41">
        <v>2210</v>
      </c>
      <c r="C21" s="56">
        <v>0</v>
      </c>
      <c r="D21" s="56">
        <f t="shared" si="0"/>
        <v>0</v>
      </c>
    </row>
    <row r="22" spans="1:4" ht="15.75" thickBot="1" x14ac:dyDescent="0.3">
      <c r="A22" s="17" t="s">
        <v>36</v>
      </c>
      <c r="B22" s="18">
        <v>2210</v>
      </c>
      <c r="C22" s="48">
        <v>0</v>
      </c>
      <c r="D22" s="48">
        <f t="shared" si="0"/>
        <v>0</v>
      </c>
    </row>
    <row r="23" spans="1:4" ht="15.75" thickBot="1" x14ac:dyDescent="0.3">
      <c r="A23" s="17" t="s">
        <v>37</v>
      </c>
      <c r="B23" s="18">
        <v>2210</v>
      </c>
      <c r="C23" s="48">
        <v>0</v>
      </c>
      <c r="D23" s="48">
        <f t="shared" si="0"/>
        <v>0</v>
      </c>
    </row>
    <row r="24" spans="1:4" ht="15.75" thickBot="1" x14ac:dyDescent="0.3">
      <c r="A24" s="17" t="s">
        <v>38</v>
      </c>
      <c r="B24" s="18">
        <v>2210</v>
      </c>
      <c r="C24" s="48">
        <v>0</v>
      </c>
      <c r="D24" s="48">
        <f t="shared" si="0"/>
        <v>0</v>
      </c>
    </row>
    <row r="25" spans="1:4" s="42" customFormat="1" ht="15.75" thickBot="1" x14ac:dyDescent="0.3">
      <c r="A25" s="40" t="s">
        <v>7</v>
      </c>
      <c r="B25" s="41">
        <v>2220</v>
      </c>
      <c r="C25" s="56">
        <v>0</v>
      </c>
      <c r="D25" s="56">
        <f t="shared" si="0"/>
        <v>0</v>
      </c>
    </row>
    <row r="26" spans="1:4" s="39" customFormat="1" ht="15.75" thickBot="1" x14ac:dyDescent="0.3">
      <c r="A26" s="14" t="s">
        <v>8</v>
      </c>
      <c r="B26" s="15">
        <v>2240</v>
      </c>
      <c r="C26" s="44">
        <f>C27+C28+C29+C30+C31+C32+C33+C34+C35+C36+C37+C38+C39+C40+C41+C42+C43</f>
        <v>4610</v>
      </c>
      <c r="D26" s="44">
        <f t="shared" si="0"/>
        <v>4610</v>
      </c>
    </row>
    <row r="27" spans="1:4" ht="15.75" thickBot="1" x14ac:dyDescent="0.3">
      <c r="A27" s="10" t="s">
        <v>35</v>
      </c>
      <c r="B27" s="7">
        <v>2240</v>
      </c>
      <c r="C27" s="45">
        <v>0</v>
      </c>
      <c r="D27" s="45">
        <f t="shared" si="0"/>
        <v>0</v>
      </c>
    </row>
    <row r="28" spans="1:4" ht="15.75" thickBot="1" x14ac:dyDescent="0.3">
      <c r="A28" s="10" t="s">
        <v>10</v>
      </c>
      <c r="B28" s="7">
        <v>2240</v>
      </c>
      <c r="C28" s="45">
        <v>0</v>
      </c>
      <c r="D28" s="45">
        <f t="shared" si="0"/>
        <v>0</v>
      </c>
    </row>
    <row r="29" spans="1:4" ht="15.75" thickBot="1" x14ac:dyDescent="0.3">
      <c r="A29" s="12" t="s">
        <v>82</v>
      </c>
      <c r="B29" s="11">
        <v>2240</v>
      </c>
      <c r="C29" s="45">
        <f>515</f>
        <v>515</v>
      </c>
      <c r="D29" s="45">
        <f t="shared" si="0"/>
        <v>515</v>
      </c>
    </row>
    <row r="30" spans="1:4" ht="15.75" thickBot="1" x14ac:dyDescent="0.3">
      <c r="A30" s="12" t="s">
        <v>31</v>
      </c>
      <c r="B30" s="11">
        <v>2240</v>
      </c>
      <c r="C30" s="45">
        <v>0</v>
      </c>
      <c r="D30" s="45">
        <f t="shared" si="0"/>
        <v>0</v>
      </c>
    </row>
    <row r="31" spans="1:4" ht="15.75" thickBot="1" x14ac:dyDescent="0.3">
      <c r="A31" s="12" t="s">
        <v>32</v>
      </c>
      <c r="B31" s="11">
        <v>2240</v>
      </c>
      <c r="C31" s="45">
        <v>0</v>
      </c>
      <c r="D31" s="45">
        <f t="shared" si="0"/>
        <v>0</v>
      </c>
    </row>
    <row r="32" spans="1:4" ht="15.75" thickBot="1" x14ac:dyDescent="0.3">
      <c r="A32" s="12" t="s">
        <v>33</v>
      </c>
      <c r="B32" s="11">
        <v>2240</v>
      </c>
      <c r="C32" s="45">
        <v>0</v>
      </c>
      <c r="D32" s="45">
        <f t="shared" si="0"/>
        <v>0</v>
      </c>
    </row>
    <row r="33" spans="1:4" ht="15.75" thickBot="1" x14ac:dyDescent="0.3">
      <c r="A33" s="12" t="s">
        <v>34</v>
      </c>
      <c r="B33" s="11">
        <v>2240</v>
      </c>
      <c r="C33" s="45">
        <v>0</v>
      </c>
      <c r="D33" s="45">
        <f t="shared" si="0"/>
        <v>0</v>
      </c>
    </row>
    <row r="34" spans="1:4" ht="15.75" thickBot="1" x14ac:dyDescent="0.3">
      <c r="A34" s="10" t="s">
        <v>16</v>
      </c>
      <c r="B34" s="7">
        <v>2240</v>
      </c>
      <c r="C34" s="45">
        <v>0</v>
      </c>
      <c r="D34" s="45">
        <f t="shared" si="0"/>
        <v>0</v>
      </c>
    </row>
    <row r="35" spans="1:4" ht="15.75" thickBot="1" x14ac:dyDescent="0.3">
      <c r="A35" s="10" t="s">
        <v>21</v>
      </c>
      <c r="B35" s="7">
        <v>2240</v>
      </c>
      <c r="C35" s="45">
        <v>0</v>
      </c>
      <c r="D35" s="45">
        <f t="shared" si="0"/>
        <v>0</v>
      </c>
    </row>
    <row r="36" spans="1:4" s="74" customFormat="1" ht="15.75" customHeight="1" thickBot="1" x14ac:dyDescent="0.3">
      <c r="A36" s="10" t="s">
        <v>83</v>
      </c>
      <c r="B36" s="7">
        <v>2240</v>
      </c>
      <c r="C36" s="45">
        <v>1330</v>
      </c>
      <c r="D36" s="45">
        <f t="shared" si="0"/>
        <v>1330</v>
      </c>
    </row>
    <row r="37" spans="1:4" ht="15.75" thickBot="1" x14ac:dyDescent="0.3">
      <c r="A37" s="10" t="s">
        <v>18</v>
      </c>
      <c r="B37" s="7">
        <v>2240</v>
      </c>
      <c r="C37" s="45">
        <v>0</v>
      </c>
      <c r="D37" s="45">
        <f t="shared" si="0"/>
        <v>0</v>
      </c>
    </row>
    <row r="38" spans="1:4" ht="15.75" thickBot="1" x14ac:dyDescent="0.3">
      <c r="A38" s="10" t="s">
        <v>12</v>
      </c>
      <c r="B38" s="7">
        <v>2240</v>
      </c>
      <c r="C38" s="45">
        <f>515+2250</f>
        <v>2765</v>
      </c>
      <c r="D38" s="45">
        <f t="shared" si="0"/>
        <v>2765</v>
      </c>
    </row>
    <row r="39" spans="1:4" ht="15.75" thickBot="1" x14ac:dyDescent="0.3">
      <c r="A39" s="10" t="s">
        <v>36</v>
      </c>
      <c r="B39" s="7">
        <v>2240</v>
      </c>
      <c r="C39" s="45">
        <v>0</v>
      </c>
      <c r="D39" s="45">
        <f t="shared" si="0"/>
        <v>0</v>
      </c>
    </row>
    <row r="40" spans="1:4" s="54" customFormat="1" ht="16.5" thickBot="1" x14ac:dyDescent="0.3">
      <c r="A40" s="10" t="s">
        <v>43</v>
      </c>
      <c r="B40" s="55">
        <v>2240</v>
      </c>
      <c r="C40" s="65">
        <v>0</v>
      </c>
      <c r="D40" s="65">
        <f t="shared" si="0"/>
        <v>0</v>
      </c>
    </row>
    <row r="41" spans="1:4" s="42" customFormat="1" ht="15.75" thickBot="1" x14ac:dyDescent="0.3">
      <c r="A41" s="10" t="s">
        <v>42</v>
      </c>
      <c r="B41" s="51">
        <v>2240</v>
      </c>
      <c r="C41" s="52">
        <v>0</v>
      </c>
      <c r="D41" s="52">
        <f t="shared" si="0"/>
        <v>0</v>
      </c>
    </row>
    <row r="42" spans="1:4" ht="15.75" thickBot="1" x14ac:dyDescent="0.3">
      <c r="A42" s="10" t="s">
        <v>39</v>
      </c>
      <c r="B42" s="11">
        <v>2240</v>
      </c>
      <c r="C42" s="45">
        <v>0</v>
      </c>
      <c r="D42" s="45">
        <f t="shared" si="0"/>
        <v>0</v>
      </c>
    </row>
    <row r="43" spans="1:4" ht="15.75" thickBot="1" x14ac:dyDescent="0.3">
      <c r="A43" s="10" t="s">
        <v>9</v>
      </c>
      <c r="B43" s="7">
        <v>2240</v>
      </c>
      <c r="C43" s="66">
        <v>0</v>
      </c>
      <c r="D43" s="66">
        <f t="shared" si="0"/>
        <v>0</v>
      </c>
    </row>
    <row r="44" spans="1:4" s="39" customFormat="1" ht="15.75" thickBot="1" x14ac:dyDescent="0.3">
      <c r="A44" s="14" t="s">
        <v>23</v>
      </c>
      <c r="B44" s="15">
        <v>2270</v>
      </c>
      <c r="C44" s="44">
        <f>C45+C46+C47+C48+C49</f>
        <v>857747.44</v>
      </c>
      <c r="D44" s="44">
        <f t="shared" si="0"/>
        <v>857747.44</v>
      </c>
    </row>
    <row r="45" spans="1:4" ht="15.75" thickBot="1" x14ac:dyDescent="0.3">
      <c r="A45" s="10" t="s">
        <v>13</v>
      </c>
      <c r="B45" s="7">
        <v>2271</v>
      </c>
      <c r="C45" s="43">
        <v>766711.4</v>
      </c>
      <c r="D45" s="43">
        <f t="shared" si="0"/>
        <v>766711.4</v>
      </c>
    </row>
    <row r="46" spans="1:4" ht="15.75" thickBot="1" x14ac:dyDescent="0.3">
      <c r="A46" s="10" t="s">
        <v>14</v>
      </c>
      <c r="B46" s="7">
        <v>2272</v>
      </c>
      <c r="C46" s="43">
        <v>16499.330000000002</v>
      </c>
      <c r="D46" s="43">
        <f t="shared" si="0"/>
        <v>16499.330000000002</v>
      </c>
    </row>
    <row r="47" spans="1:4" ht="15.75" thickBot="1" x14ac:dyDescent="0.3">
      <c r="A47" s="10" t="s">
        <v>15</v>
      </c>
      <c r="B47" s="7">
        <v>2273</v>
      </c>
      <c r="C47" s="43">
        <v>71299.460000000006</v>
      </c>
      <c r="D47" s="43">
        <f t="shared" si="0"/>
        <v>71299.460000000006</v>
      </c>
    </row>
    <row r="48" spans="1:4" ht="15.75" thickBot="1" x14ac:dyDescent="0.3">
      <c r="A48" s="10" t="s">
        <v>17</v>
      </c>
      <c r="B48" s="7">
        <v>2274</v>
      </c>
      <c r="C48" s="43">
        <v>0</v>
      </c>
      <c r="D48" s="43">
        <f t="shared" si="0"/>
        <v>0</v>
      </c>
    </row>
    <row r="49" spans="1:4" ht="15.75" thickBot="1" x14ac:dyDescent="0.3">
      <c r="A49" s="10" t="s">
        <v>11</v>
      </c>
      <c r="B49" s="7">
        <v>2275</v>
      </c>
      <c r="C49" s="45">
        <f>1740.75+1496.5</f>
        <v>3237.25</v>
      </c>
      <c r="D49" s="45">
        <f t="shared" si="0"/>
        <v>3237.25</v>
      </c>
    </row>
    <row r="50" spans="1:4" s="36" customFormat="1" ht="15.75" thickBot="1" x14ac:dyDescent="0.3">
      <c r="A50" s="37" t="s">
        <v>19</v>
      </c>
      <c r="B50" s="38">
        <v>2700</v>
      </c>
      <c r="C50" s="49">
        <v>0</v>
      </c>
      <c r="D50" s="49">
        <f t="shared" si="0"/>
        <v>0</v>
      </c>
    </row>
    <row r="51" spans="1:4" ht="15.75" thickBot="1" x14ac:dyDescent="0.3">
      <c r="A51" s="10" t="s">
        <v>20</v>
      </c>
      <c r="B51" s="7">
        <v>2730</v>
      </c>
      <c r="C51" s="43">
        <v>0</v>
      </c>
      <c r="D51" s="43">
        <f t="shared" si="0"/>
        <v>0</v>
      </c>
    </row>
    <row r="52" spans="1:4" s="28" customFormat="1" ht="15.75" thickBot="1" x14ac:dyDescent="0.3">
      <c r="A52" s="29" t="s">
        <v>22</v>
      </c>
      <c r="B52" s="30">
        <v>3000</v>
      </c>
      <c r="C52" s="67">
        <f>C53</f>
        <v>0</v>
      </c>
      <c r="D52" s="67">
        <f t="shared" si="0"/>
        <v>0</v>
      </c>
    </row>
    <row r="53" spans="1:4" s="39" customFormat="1" ht="15.75" thickBot="1" x14ac:dyDescent="0.3">
      <c r="A53" s="14" t="s">
        <v>24</v>
      </c>
      <c r="B53" s="15">
        <v>3100</v>
      </c>
      <c r="C53" s="68">
        <f>C54+C55+C56+C57+C58+C59</f>
        <v>0</v>
      </c>
      <c r="D53" s="68">
        <f t="shared" si="0"/>
        <v>0</v>
      </c>
    </row>
    <row r="54" spans="1:4" ht="15.75" thickBot="1" x14ac:dyDescent="0.3">
      <c r="A54" s="10" t="s">
        <v>25</v>
      </c>
      <c r="B54" s="7">
        <v>3110</v>
      </c>
      <c r="C54" s="43">
        <v>0</v>
      </c>
      <c r="D54" s="43">
        <f t="shared" si="0"/>
        <v>0</v>
      </c>
    </row>
    <row r="55" spans="1:4" ht="15.75" thickBot="1" x14ac:dyDescent="0.3">
      <c r="A55" s="17" t="s">
        <v>36</v>
      </c>
      <c r="B55" s="7">
        <v>3110</v>
      </c>
      <c r="C55" s="43">
        <v>0</v>
      </c>
      <c r="D55" s="43">
        <f t="shared" si="0"/>
        <v>0</v>
      </c>
    </row>
    <row r="56" spans="1:4" ht="15.75" thickBot="1" x14ac:dyDescent="0.3">
      <c r="A56" s="17" t="s">
        <v>37</v>
      </c>
      <c r="B56" s="7">
        <v>3110</v>
      </c>
      <c r="C56" s="43">
        <v>0</v>
      </c>
      <c r="D56" s="43">
        <f t="shared" si="0"/>
        <v>0</v>
      </c>
    </row>
    <row r="57" spans="1:4" ht="15.75" thickBot="1" x14ac:dyDescent="0.3">
      <c r="A57" s="17" t="s">
        <v>38</v>
      </c>
      <c r="B57" s="7">
        <v>3110</v>
      </c>
      <c r="C57" s="43">
        <v>0</v>
      </c>
      <c r="D57" s="43">
        <f t="shared" si="0"/>
        <v>0</v>
      </c>
    </row>
    <row r="58" spans="1:4" ht="15.75" thickBot="1" x14ac:dyDescent="0.3">
      <c r="A58" s="10" t="s">
        <v>26</v>
      </c>
      <c r="B58" s="7">
        <v>3120</v>
      </c>
      <c r="C58" s="43">
        <v>0</v>
      </c>
      <c r="D58" s="43">
        <f t="shared" si="0"/>
        <v>0</v>
      </c>
    </row>
    <row r="59" spans="1:4" ht="15.75" thickBot="1" x14ac:dyDescent="0.3">
      <c r="A59" s="10" t="s">
        <v>27</v>
      </c>
      <c r="B59" s="7">
        <v>3130</v>
      </c>
      <c r="C59" s="43">
        <v>0</v>
      </c>
      <c r="D59" s="43">
        <f t="shared" si="0"/>
        <v>0</v>
      </c>
    </row>
    <row r="60" spans="1:4" ht="18" x14ac:dyDescent="0.25">
      <c r="A60" s="8"/>
      <c r="C60" s="70"/>
      <c r="D60" s="70"/>
    </row>
    <row r="61" spans="1:4" ht="15" customHeight="1" x14ac:dyDescent="0.25">
      <c r="C61" s="70"/>
      <c r="D61" s="70"/>
    </row>
    <row r="67" s="16" customFormat="1" x14ac:dyDescent="0.25"/>
    <row r="68" s="16" customFormat="1" x14ac:dyDescent="0.25"/>
    <row r="69" s="16" customFormat="1" x14ac:dyDescent="0.25"/>
    <row r="105" s="16" customFormat="1" x14ac:dyDescent="0.25"/>
    <row r="106" s="16" customFormat="1" x14ac:dyDescent="0.25"/>
    <row r="107" s="16" customFormat="1" x14ac:dyDescent="0.25"/>
    <row r="143" s="16" customFormat="1" x14ac:dyDescent="0.25"/>
    <row r="144" s="16" customFormat="1" x14ac:dyDescent="0.25"/>
    <row r="145" s="16" customFormat="1" x14ac:dyDescent="0.25"/>
    <row r="181" s="16" customFormat="1" x14ac:dyDescent="0.25"/>
    <row r="182" s="16" customFormat="1" x14ac:dyDescent="0.25"/>
    <row r="183" s="16" customFormat="1" x14ac:dyDescent="0.25"/>
    <row r="219" s="16" customFormat="1" x14ac:dyDescent="0.25"/>
    <row r="220" s="16" customFormat="1" x14ac:dyDescent="0.25"/>
    <row r="221" s="16" customFormat="1" x14ac:dyDescent="0.25"/>
    <row r="257" s="16" customFormat="1" x14ac:dyDescent="0.25"/>
    <row r="258" s="16" customFormat="1" x14ac:dyDescent="0.25"/>
    <row r="259" s="16" customFormat="1" x14ac:dyDescent="0.25"/>
    <row r="295" s="16" customFormat="1" x14ac:dyDescent="0.25"/>
    <row r="296" s="16" customFormat="1" x14ac:dyDescent="0.25"/>
    <row r="297" s="16" customFormat="1" x14ac:dyDescent="0.25"/>
    <row r="333" s="16" customFormat="1" x14ac:dyDescent="0.25"/>
    <row r="334" s="16" customFormat="1" x14ac:dyDescent="0.25"/>
    <row r="335" s="16" customFormat="1" x14ac:dyDescent="0.25"/>
    <row r="371" s="16" customFormat="1" x14ac:dyDescent="0.25"/>
    <row r="372" s="16" customFormat="1" x14ac:dyDescent="0.25"/>
    <row r="373" s="16" customFormat="1" x14ac:dyDescent="0.25"/>
    <row r="409" s="16" customFormat="1" x14ac:dyDescent="0.25"/>
    <row r="410" s="16" customFormat="1" x14ac:dyDescent="0.25"/>
    <row r="411" s="16" customFormat="1" x14ac:dyDescent="0.25"/>
    <row r="447" s="16" customFormat="1" x14ac:dyDescent="0.25"/>
    <row r="448" s="16" customFormat="1" x14ac:dyDescent="0.25"/>
    <row r="449" s="16" customFormat="1" x14ac:dyDescent="0.25"/>
  </sheetData>
  <mergeCells count="6">
    <mergeCell ref="A1:D1"/>
    <mergeCell ref="A2:D2"/>
    <mergeCell ref="A3:D3"/>
    <mergeCell ref="B5:D5"/>
    <mergeCell ref="A12:D12"/>
    <mergeCell ref="B9:D9"/>
  </mergeCells>
  <pageMargins left="0.70866141732283472" right="0.70866141732283472" top="0.55118110236220474" bottom="0.35433070866141736" header="0" footer="0"/>
  <pageSetup paperSize="9" scale="7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449"/>
  <sheetViews>
    <sheetView view="pageBreakPreview" topLeftCell="A42" zoomScaleNormal="70" zoomScaleSheetLayoutView="100" workbookViewId="0">
      <selection activeCell="C60" sqref="C60"/>
    </sheetView>
  </sheetViews>
  <sheetFormatPr defaultColWidth="14.42578125" defaultRowHeight="15" customHeight="1" x14ac:dyDescent="0.25"/>
  <cols>
    <col min="1" max="1" width="57.85546875" style="57" customWidth="1"/>
    <col min="2" max="2" width="10.85546875" style="57" customWidth="1"/>
    <col min="3" max="4" width="17.42578125" style="57" customWidth="1"/>
    <col min="5" max="16384" width="14.42578125" style="57"/>
  </cols>
  <sheetData>
    <row r="1" spans="1:4" x14ac:dyDescent="0.25">
      <c r="A1" s="78" t="s">
        <v>0</v>
      </c>
      <c r="B1" s="77"/>
      <c r="C1" s="77"/>
      <c r="D1" s="77"/>
    </row>
    <row r="2" spans="1:4" x14ac:dyDescent="0.25">
      <c r="A2" s="78" t="s">
        <v>45</v>
      </c>
      <c r="B2" s="77"/>
      <c r="C2" s="77"/>
      <c r="D2" s="77"/>
    </row>
    <row r="3" spans="1:4" x14ac:dyDescent="0.25">
      <c r="A3" s="78" t="s">
        <v>44</v>
      </c>
      <c r="B3" s="77"/>
      <c r="C3" s="77"/>
      <c r="D3" s="77"/>
    </row>
    <row r="4" spans="1:4" x14ac:dyDescent="0.25">
      <c r="A4" s="1"/>
      <c r="B4" s="1"/>
      <c r="C4" s="2"/>
    </row>
    <row r="5" spans="1:4" ht="45" customHeight="1" x14ac:dyDescent="0.25">
      <c r="A5" s="60" t="s">
        <v>48</v>
      </c>
      <c r="B5" s="75" t="s">
        <v>70</v>
      </c>
      <c r="C5" s="75"/>
      <c r="D5" s="75"/>
    </row>
    <row r="6" spans="1:4" x14ac:dyDescent="0.25">
      <c r="A6" s="60" t="s">
        <v>49</v>
      </c>
      <c r="B6" s="59" t="s">
        <v>50</v>
      </c>
    </row>
    <row r="7" spans="1:4" x14ac:dyDescent="0.25">
      <c r="A7" s="60" t="s">
        <v>51</v>
      </c>
      <c r="B7" s="59" t="s">
        <v>52</v>
      </c>
    </row>
    <row r="8" spans="1:4" ht="25.5" x14ac:dyDescent="0.25">
      <c r="A8" s="1" t="s">
        <v>53</v>
      </c>
      <c r="B8" s="59" t="s">
        <v>54</v>
      </c>
    </row>
    <row r="9" spans="1:4" ht="38.25" x14ac:dyDescent="0.25">
      <c r="A9" s="1" t="s">
        <v>57</v>
      </c>
      <c r="B9" s="79" t="s">
        <v>58</v>
      </c>
      <c r="C9" s="79"/>
      <c r="D9" s="79"/>
    </row>
    <row r="10" spans="1:4" x14ac:dyDescent="0.25">
      <c r="A10" s="3" t="s">
        <v>46</v>
      </c>
    </row>
    <row r="11" spans="1:4" x14ac:dyDescent="0.25">
      <c r="A11" s="3" t="s">
        <v>1</v>
      </c>
    </row>
    <row r="12" spans="1:4" ht="16.5" thickBot="1" x14ac:dyDescent="0.3">
      <c r="A12" s="76"/>
      <c r="B12" s="77"/>
      <c r="C12" s="77"/>
      <c r="D12" s="77"/>
    </row>
    <row r="13" spans="1:4" ht="36.75" thickBot="1" x14ac:dyDescent="0.3">
      <c r="A13" s="6" t="s">
        <v>2</v>
      </c>
      <c r="B13" s="4" t="s">
        <v>47</v>
      </c>
      <c r="C13" s="4" t="s">
        <v>55</v>
      </c>
      <c r="D13" s="4" t="s">
        <v>56</v>
      </c>
    </row>
    <row r="14" spans="1:4" ht="15.75" thickBot="1" x14ac:dyDescent="0.3">
      <c r="A14" s="5">
        <v>1</v>
      </c>
      <c r="B14" s="9">
        <v>2</v>
      </c>
      <c r="C14" s="9">
        <v>3</v>
      </c>
      <c r="D14" s="9">
        <v>4</v>
      </c>
    </row>
    <row r="15" spans="1:4" s="33" customFormat="1" ht="15.75" thickBot="1" x14ac:dyDescent="0.3">
      <c r="A15" s="31" t="s">
        <v>3</v>
      </c>
      <c r="B15" s="32" t="s">
        <v>4</v>
      </c>
      <c r="C15" s="47">
        <f>C16+C52</f>
        <v>183551.81999999998</v>
      </c>
      <c r="D15" s="47">
        <f>C15</f>
        <v>183551.81999999998</v>
      </c>
    </row>
    <row r="16" spans="1:4" s="28" customFormat="1" ht="24.75" thickBot="1" x14ac:dyDescent="0.3">
      <c r="A16" s="26" t="s">
        <v>28</v>
      </c>
      <c r="B16" s="27">
        <v>2000</v>
      </c>
      <c r="C16" s="62">
        <f>C18+C26+C44</f>
        <v>180311.81999999998</v>
      </c>
      <c r="D16" s="62">
        <f t="shared" ref="D16:D59" si="0">C16</f>
        <v>180311.81999999998</v>
      </c>
    </row>
    <row r="17" spans="1:4" s="36" customFormat="1" ht="15.75" thickBot="1" x14ac:dyDescent="0.3">
      <c r="A17" s="34" t="s">
        <v>5</v>
      </c>
      <c r="B17" s="35">
        <v>2200</v>
      </c>
      <c r="C17" s="63">
        <f>C16</f>
        <v>180311.81999999998</v>
      </c>
      <c r="D17" s="63">
        <f t="shared" si="0"/>
        <v>180311.81999999998</v>
      </c>
    </row>
    <row r="18" spans="1:4" s="39" customFormat="1" ht="15.75" thickBot="1" x14ac:dyDescent="0.3">
      <c r="A18" s="19" t="s">
        <v>6</v>
      </c>
      <c r="B18" s="21">
        <v>2210</v>
      </c>
      <c r="C18" s="46">
        <f>C19+C20+C21+C22+C23+C24+C25</f>
        <v>1041</v>
      </c>
      <c r="D18" s="46">
        <f t="shared" si="0"/>
        <v>1041</v>
      </c>
    </row>
    <row r="19" spans="1:4" s="16" customFormat="1" ht="15.75" thickBot="1" x14ac:dyDescent="0.3">
      <c r="A19" s="20" t="s">
        <v>29</v>
      </c>
      <c r="B19" s="22">
        <v>2210</v>
      </c>
      <c r="C19" s="64">
        <v>0</v>
      </c>
      <c r="D19" s="64">
        <f t="shared" si="0"/>
        <v>0</v>
      </c>
    </row>
    <row r="20" spans="1:4" s="42" customFormat="1" ht="15.75" thickBot="1" x14ac:dyDescent="0.3">
      <c r="A20" s="40" t="s">
        <v>40</v>
      </c>
      <c r="B20" s="41">
        <v>2210</v>
      </c>
      <c r="C20" s="56">
        <v>1041</v>
      </c>
      <c r="D20" s="56">
        <f t="shared" si="0"/>
        <v>1041</v>
      </c>
    </row>
    <row r="21" spans="1:4" s="42" customFormat="1" ht="15.75" thickBot="1" x14ac:dyDescent="0.3">
      <c r="A21" s="40" t="s">
        <v>41</v>
      </c>
      <c r="B21" s="41">
        <v>2210</v>
      </c>
      <c r="C21" s="56">
        <v>0</v>
      </c>
      <c r="D21" s="56">
        <f t="shared" si="0"/>
        <v>0</v>
      </c>
    </row>
    <row r="22" spans="1:4" ht="15.75" thickBot="1" x14ac:dyDescent="0.3">
      <c r="A22" s="17" t="s">
        <v>36</v>
      </c>
      <c r="B22" s="18">
        <v>2210</v>
      </c>
      <c r="C22" s="48">
        <v>0</v>
      </c>
      <c r="D22" s="48">
        <f t="shared" si="0"/>
        <v>0</v>
      </c>
    </row>
    <row r="23" spans="1:4" ht="15.75" thickBot="1" x14ac:dyDescent="0.3">
      <c r="A23" s="17" t="s">
        <v>37</v>
      </c>
      <c r="B23" s="18">
        <v>2210</v>
      </c>
      <c r="C23" s="48">
        <v>0</v>
      </c>
      <c r="D23" s="48">
        <f t="shared" si="0"/>
        <v>0</v>
      </c>
    </row>
    <row r="24" spans="1:4" ht="15.75" thickBot="1" x14ac:dyDescent="0.3">
      <c r="A24" s="17" t="s">
        <v>38</v>
      </c>
      <c r="B24" s="18">
        <v>2210</v>
      </c>
      <c r="C24" s="48">
        <v>0</v>
      </c>
      <c r="D24" s="48">
        <f t="shared" si="0"/>
        <v>0</v>
      </c>
    </row>
    <row r="25" spans="1:4" s="42" customFormat="1" ht="15.75" thickBot="1" x14ac:dyDescent="0.3">
      <c r="A25" s="40" t="s">
        <v>7</v>
      </c>
      <c r="B25" s="41">
        <v>2220</v>
      </c>
      <c r="C25" s="56">
        <v>0</v>
      </c>
      <c r="D25" s="56">
        <f t="shared" si="0"/>
        <v>0</v>
      </c>
    </row>
    <row r="26" spans="1:4" s="39" customFormat="1" ht="15.75" thickBot="1" x14ac:dyDescent="0.3">
      <c r="A26" s="14" t="s">
        <v>8</v>
      </c>
      <c r="B26" s="15">
        <v>2240</v>
      </c>
      <c r="C26" s="44">
        <f>C27+C28+C29+C30+C31+C32+C33+C34+C35+C36+C37+C38+C39+C40+C41+C42+C43</f>
        <v>3585</v>
      </c>
      <c r="D26" s="44">
        <f t="shared" si="0"/>
        <v>3585</v>
      </c>
    </row>
    <row r="27" spans="1:4" ht="15.75" thickBot="1" x14ac:dyDescent="0.3">
      <c r="A27" s="10" t="s">
        <v>35</v>
      </c>
      <c r="B27" s="7">
        <v>2240</v>
      </c>
      <c r="C27" s="45">
        <v>0</v>
      </c>
      <c r="D27" s="45">
        <f t="shared" si="0"/>
        <v>0</v>
      </c>
    </row>
    <row r="28" spans="1:4" ht="15.75" thickBot="1" x14ac:dyDescent="0.3">
      <c r="A28" s="10" t="s">
        <v>10</v>
      </c>
      <c r="B28" s="7">
        <v>2240</v>
      </c>
      <c r="C28" s="45">
        <v>0</v>
      </c>
      <c r="D28" s="45">
        <f t="shared" si="0"/>
        <v>0</v>
      </c>
    </row>
    <row r="29" spans="1:4" ht="15.75" thickBot="1" x14ac:dyDescent="0.3">
      <c r="A29" s="12" t="s">
        <v>82</v>
      </c>
      <c r="B29" s="11">
        <v>2240</v>
      </c>
      <c r="C29" s="45">
        <v>0</v>
      </c>
      <c r="D29" s="45">
        <f t="shared" si="0"/>
        <v>0</v>
      </c>
    </row>
    <row r="30" spans="1:4" ht="15.75" thickBot="1" x14ac:dyDescent="0.3">
      <c r="A30" s="12" t="s">
        <v>31</v>
      </c>
      <c r="B30" s="11">
        <v>2240</v>
      </c>
      <c r="C30" s="45">
        <v>0</v>
      </c>
      <c r="D30" s="45">
        <f t="shared" si="0"/>
        <v>0</v>
      </c>
    </row>
    <row r="31" spans="1:4" ht="15.75" thickBot="1" x14ac:dyDescent="0.3">
      <c r="A31" s="12" t="s">
        <v>32</v>
      </c>
      <c r="B31" s="11">
        <v>2240</v>
      </c>
      <c r="C31" s="45">
        <v>0</v>
      </c>
      <c r="D31" s="45">
        <f t="shared" si="0"/>
        <v>0</v>
      </c>
    </row>
    <row r="32" spans="1:4" ht="15.75" thickBot="1" x14ac:dyDescent="0.3">
      <c r="A32" s="12" t="s">
        <v>33</v>
      </c>
      <c r="B32" s="11">
        <v>2240</v>
      </c>
      <c r="C32" s="45">
        <v>0</v>
      </c>
      <c r="D32" s="45">
        <f t="shared" si="0"/>
        <v>0</v>
      </c>
    </row>
    <row r="33" spans="1:4" ht="15.75" thickBot="1" x14ac:dyDescent="0.3">
      <c r="A33" s="12" t="s">
        <v>34</v>
      </c>
      <c r="B33" s="11">
        <v>2240</v>
      </c>
      <c r="C33" s="45">
        <v>0</v>
      </c>
      <c r="D33" s="45">
        <f t="shared" si="0"/>
        <v>0</v>
      </c>
    </row>
    <row r="34" spans="1:4" ht="15.75" thickBot="1" x14ac:dyDescent="0.3">
      <c r="A34" s="10" t="s">
        <v>16</v>
      </c>
      <c r="B34" s="7">
        <v>2240</v>
      </c>
      <c r="C34" s="45">
        <v>0</v>
      </c>
      <c r="D34" s="45">
        <f t="shared" si="0"/>
        <v>0</v>
      </c>
    </row>
    <row r="35" spans="1:4" ht="15.75" thickBot="1" x14ac:dyDescent="0.3">
      <c r="A35" s="10" t="s">
        <v>21</v>
      </c>
      <c r="B35" s="7">
        <v>2240</v>
      </c>
      <c r="C35" s="45">
        <v>0</v>
      </c>
      <c r="D35" s="45">
        <f t="shared" si="0"/>
        <v>0</v>
      </c>
    </row>
    <row r="36" spans="1:4" s="74" customFormat="1" ht="15.75" customHeight="1" thickBot="1" x14ac:dyDescent="0.3">
      <c r="A36" s="10" t="s">
        <v>83</v>
      </c>
      <c r="B36" s="7">
        <v>2240</v>
      </c>
      <c r="C36" s="45">
        <v>1330</v>
      </c>
      <c r="D36" s="45">
        <f t="shared" si="0"/>
        <v>1330</v>
      </c>
    </row>
    <row r="37" spans="1:4" ht="15.75" thickBot="1" x14ac:dyDescent="0.3">
      <c r="A37" s="10" t="s">
        <v>18</v>
      </c>
      <c r="B37" s="7">
        <v>2240</v>
      </c>
      <c r="C37" s="45">
        <v>0</v>
      </c>
      <c r="D37" s="45">
        <f t="shared" si="0"/>
        <v>0</v>
      </c>
    </row>
    <row r="38" spans="1:4" ht="15.75" thickBot="1" x14ac:dyDescent="0.3">
      <c r="A38" s="10" t="s">
        <v>12</v>
      </c>
      <c r="B38" s="7">
        <v>2240</v>
      </c>
      <c r="C38" s="45">
        <f>515+1160+580</f>
        <v>2255</v>
      </c>
      <c r="D38" s="45">
        <f t="shared" si="0"/>
        <v>2255</v>
      </c>
    </row>
    <row r="39" spans="1:4" ht="15.75" thickBot="1" x14ac:dyDescent="0.3">
      <c r="A39" s="12" t="s">
        <v>36</v>
      </c>
      <c r="B39" s="7">
        <v>2240</v>
      </c>
      <c r="C39" s="45">
        <v>0</v>
      </c>
      <c r="D39" s="45">
        <f t="shared" si="0"/>
        <v>0</v>
      </c>
    </row>
    <row r="40" spans="1:4" s="54" customFormat="1" ht="16.5" thickBot="1" x14ac:dyDescent="0.3">
      <c r="A40" s="12" t="s">
        <v>43</v>
      </c>
      <c r="B40" s="55">
        <v>2240</v>
      </c>
      <c r="C40" s="65">
        <v>0</v>
      </c>
      <c r="D40" s="65">
        <f t="shared" si="0"/>
        <v>0</v>
      </c>
    </row>
    <row r="41" spans="1:4" s="42" customFormat="1" ht="15.75" thickBot="1" x14ac:dyDescent="0.3">
      <c r="A41" s="12" t="s">
        <v>42</v>
      </c>
      <c r="B41" s="51">
        <v>2240</v>
      </c>
      <c r="C41" s="52">
        <v>0</v>
      </c>
      <c r="D41" s="52">
        <f t="shared" si="0"/>
        <v>0</v>
      </c>
    </row>
    <row r="42" spans="1:4" ht="15.75" thickBot="1" x14ac:dyDescent="0.3">
      <c r="A42" s="12" t="s">
        <v>39</v>
      </c>
      <c r="B42" s="11">
        <v>2240</v>
      </c>
      <c r="C42" s="45">
        <v>0</v>
      </c>
      <c r="D42" s="45">
        <f t="shared" si="0"/>
        <v>0</v>
      </c>
    </row>
    <row r="43" spans="1:4" ht="15.75" thickBot="1" x14ac:dyDescent="0.3">
      <c r="A43" s="12" t="s">
        <v>9</v>
      </c>
      <c r="B43" s="7">
        <v>2240</v>
      </c>
      <c r="C43" s="66">
        <v>0</v>
      </c>
      <c r="D43" s="66">
        <f t="shared" si="0"/>
        <v>0</v>
      </c>
    </row>
    <row r="44" spans="1:4" s="39" customFormat="1" ht="15.75" thickBot="1" x14ac:dyDescent="0.3">
      <c r="A44" s="14" t="s">
        <v>23</v>
      </c>
      <c r="B44" s="15">
        <v>2270</v>
      </c>
      <c r="C44" s="44">
        <f>C45+C46+C47+C48+C49</f>
        <v>175685.81999999998</v>
      </c>
      <c r="D44" s="44">
        <f t="shared" si="0"/>
        <v>175685.81999999998</v>
      </c>
    </row>
    <row r="45" spans="1:4" ht="15.75" thickBot="1" x14ac:dyDescent="0.3">
      <c r="A45" s="10" t="s">
        <v>13</v>
      </c>
      <c r="B45" s="7">
        <v>2271</v>
      </c>
      <c r="C45" s="43">
        <v>148693.60999999999</v>
      </c>
      <c r="D45" s="43">
        <f t="shared" si="0"/>
        <v>148693.60999999999</v>
      </c>
    </row>
    <row r="46" spans="1:4" ht="15.75" thickBot="1" x14ac:dyDescent="0.3">
      <c r="A46" s="10" t="s">
        <v>14</v>
      </c>
      <c r="B46" s="7">
        <v>2272</v>
      </c>
      <c r="C46" s="43">
        <v>4252.5600000000004</v>
      </c>
      <c r="D46" s="43">
        <f t="shared" si="0"/>
        <v>4252.5600000000004</v>
      </c>
    </row>
    <row r="47" spans="1:4" ht="15.75" thickBot="1" x14ac:dyDescent="0.3">
      <c r="A47" s="10" t="s">
        <v>15</v>
      </c>
      <c r="B47" s="7">
        <v>2273</v>
      </c>
      <c r="C47" s="43">
        <v>21585.69</v>
      </c>
      <c r="D47" s="43">
        <f t="shared" si="0"/>
        <v>21585.69</v>
      </c>
    </row>
    <row r="48" spans="1:4" ht="15.75" thickBot="1" x14ac:dyDescent="0.3">
      <c r="A48" s="10" t="s">
        <v>17</v>
      </c>
      <c r="B48" s="7">
        <v>2274</v>
      </c>
      <c r="C48" s="43">
        <v>0</v>
      </c>
      <c r="D48" s="43">
        <f t="shared" si="0"/>
        <v>0</v>
      </c>
    </row>
    <row r="49" spans="1:4" ht="15.75" thickBot="1" x14ac:dyDescent="0.3">
      <c r="A49" s="10" t="s">
        <v>11</v>
      </c>
      <c r="B49" s="7">
        <v>2275</v>
      </c>
      <c r="C49" s="45">
        <f>348.15+805.81</f>
        <v>1153.96</v>
      </c>
      <c r="D49" s="45">
        <f t="shared" si="0"/>
        <v>1153.96</v>
      </c>
    </row>
    <row r="50" spans="1:4" s="36" customFormat="1" ht="15.75" thickBot="1" x14ac:dyDescent="0.3">
      <c r="A50" s="37" t="s">
        <v>19</v>
      </c>
      <c r="B50" s="38">
        <v>2700</v>
      </c>
      <c r="C50" s="49">
        <v>0</v>
      </c>
      <c r="D50" s="49">
        <f t="shared" si="0"/>
        <v>0</v>
      </c>
    </row>
    <row r="51" spans="1:4" ht="15.75" thickBot="1" x14ac:dyDescent="0.3">
      <c r="A51" s="10" t="s">
        <v>20</v>
      </c>
      <c r="B51" s="7">
        <v>2730</v>
      </c>
      <c r="C51" s="43">
        <v>0</v>
      </c>
      <c r="D51" s="43">
        <f t="shared" si="0"/>
        <v>0</v>
      </c>
    </row>
    <row r="52" spans="1:4" s="28" customFormat="1" ht="15.75" thickBot="1" x14ac:dyDescent="0.3">
      <c r="A52" s="29" t="s">
        <v>22</v>
      </c>
      <c r="B52" s="30">
        <v>3000</v>
      </c>
      <c r="C52" s="67">
        <f>C53</f>
        <v>3240</v>
      </c>
      <c r="D52" s="67">
        <f t="shared" si="0"/>
        <v>3240</v>
      </c>
    </row>
    <row r="53" spans="1:4" s="39" customFormat="1" ht="15.75" thickBot="1" x14ac:dyDescent="0.3">
      <c r="A53" s="14" t="s">
        <v>24</v>
      </c>
      <c r="B53" s="15">
        <v>3100</v>
      </c>
      <c r="C53" s="68">
        <f>C54+C55+C56+C57+C58+C59</f>
        <v>3240</v>
      </c>
      <c r="D53" s="68">
        <f t="shared" si="0"/>
        <v>3240</v>
      </c>
    </row>
    <row r="54" spans="1:4" ht="15.75" thickBot="1" x14ac:dyDescent="0.3">
      <c r="A54" s="10" t="s">
        <v>25</v>
      </c>
      <c r="B54" s="7">
        <v>3110</v>
      </c>
      <c r="C54" s="43">
        <v>0</v>
      </c>
      <c r="D54" s="43">
        <f t="shared" si="0"/>
        <v>0</v>
      </c>
    </row>
    <row r="55" spans="1:4" ht="15.75" thickBot="1" x14ac:dyDescent="0.3">
      <c r="A55" s="17" t="s">
        <v>36</v>
      </c>
      <c r="B55" s="7">
        <v>3110</v>
      </c>
      <c r="C55" s="43">
        <v>0</v>
      </c>
      <c r="D55" s="43">
        <f t="shared" si="0"/>
        <v>0</v>
      </c>
    </row>
    <row r="56" spans="1:4" ht="15.75" thickBot="1" x14ac:dyDescent="0.3">
      <c r="A56" s="17" t="s">
        <v>37</v>
      </c>
      <c r="B56" s="7">
        <v>3110</v>
      </c>
      <c r="C56" s="43">
        <v>0</v>
      </c>
      <c r="D56" s="43">
        <f t="shared" si="0"/>
        <v>0</v>
      </c>
    </row>
    <row r="57" spans="1:4" ht="15.75" thickBot="1" x14ac:dyDescent="0.3">
      <c r="A57" s="17" t="s">
        <v>38</v>
      </c>
      <c r="B57" s="7">
        <v>3110</v>
      </c>
      <c r="C57" s="43">
        <v>0</v>
      </c>
      <c r="D57" s="43">
        <f t="shared" si="0"/>
        <v>0</v>
      </c>
    </row>
    <row r="58" spans="1:4" ht="15.75" thickBot="1" x14ac:dyDescent="0.3">
      <c r="A58" s="10" t="s">
        <v>26</v>
      </c>
      <c r="B58" s="7">
        <v>3120</v>
      </c>
      <c r="C58" s="43">
        <v>0</v>
      </c>
      <c r="D58" s="43">
        <f t="shared" si="0"/>
        <v>0</v>
      </c>
    </row>
    <row r="59" spans="1:4" ht="15.75" thickBot="1" x14ac:dyDescent="0.3">
      <c r="A59" s="10" t="s">
        <v>27</v>
      </c>
      <c r="B59" s="7">
        <v>3130</v>
      </c>
      <c r="C59" s="43">
        <v>3240</v>
      </c>
      <c r="D59" s="43">
        <f t="shared" si="0"/>
        <v>3240</v>
      </c>
    </row>
    <row r="60" spans="1:4" ht="18" x14ac:dyDescent="0.25">
      <c r="A60" s="8"/>
      <c r="C60" s="70"/>
      <c r="D60" s="70"/>
    </row>
    <row r="61" spans="1:4" ht="15" customHeight="1" x14ac:dyDescent="0.25">
      <c r="C61" s="70"/>
      <c r="D61" s="70"/>
    </row>
    <row r="67" s="16" customFormat="1" x14ac:dyDescent="0.25"/>
    <row r="68" s="16" customFormat="1" x14ac:dyDescent="0.25"/>
    <row r="69" s="16" customFormat="1" x14ac:dyDescent="0.25"/>
    <row r="105" s="16" customFormat="1" x14ac:dyDescent="0.25"/>
    <row r="106" s="16" customFormat="1" x14ac:dyDescent="0.25"/>
    <row r="107" s="16" customFormat="1" x14ac:dyDescent="0.25"/>
    <row r="143" s="16" customFormat="1" x14ac:dyDescent="0.25"/>
    <row r="144" s="16" customFormat="1" x14ac:dyDescent="0.25"/>
    <row r="145" s="16" customFormat="1" x14ac:dyDescent="0.25"/>
    <row r="181" s="16" customFormat="1" x14ac:dyDescent="0.25"/>
    <row r="182" s="16" customFormat="1" x14ac:dyDescent="0.25"/>
    <row r="183" s="16" customFormat="1" x14ac:dyDescent="0.25"/>
    <row r="219" s="16" customFormat="1" x14ac:dyDescent="0.25"/>
    <row r="220" s="16" customFormat="1" x14ac:dyDescent="0.25"/>
    <row r="221" s="16" customFormat="1" x14ac:dyDescent="0.25"/>
    <row r="257" s="16" customFormat="1" x14ac:dyDescent="0.25"/>
    <row r="258" s="16" customFormat="1" x14ac:dyDescent="0.25"/>
    <row r="259" s="16" customFormat="1" x14ac:dyDescent="0.25"/>
    <row r="295" s="16" customFormat="1" x14ac:dyDescent="0.25"/>
    <row r="296" s="16" customFormat="1" x14ac:dyDescent="0.25"/>
    <row r="297" s="16" customFormat="1" x14ac:dyDescent="0.25"/>
    <row r="333" s="16" customFormat="1" x14ac:dyDescent="0.25"/>
    <row r="334" s="16" customFormat="1" x14ac:dyDescent="0.25"/>
    <row r="335" s="16" customFormat="1" x14ac:dyDescent="0.25"/>
    <row r="371" s="16" customFormat="1" x14ac:dyDescent="0.25"/>
    <row r="372" s="16" customFormat="1" x14ac:dyDescent="0.25"/>
    <row r="373" s="16" customFormat="1" x14ac:dyDescent="0.25"/>
    <row r="409" s="16" customFormat="1" x14ac:dyDescent="0.25"/>
    <row r="410" s="16" customFormat="1" x14ac:dyDescent="0.25"/>
    <row r="411" s="16" customFormat="1" x14ac:dyDescent="0.25"/>
    <row r="447" s="16" customFormat="1" x14ac:dyDescent="0.25"/>
    <row r="448" s="16" customFormat="1" x14ac:dyDescent="0.25"/>
    <row r="449" s="16" customFormat="1" x14ac:dyDescent="0.25"/>
  </sheetData>
  <mergeCells count="6">
    <mergeCell ref="A1:D1"/>
    <mergeCell ref="A2:D2"/>
    <mergeCell ref="A3:D3"/>
    <mergeCell ref="B5:D5"/>
    <mergeCell ref="A12:D12"/>
    <mergeCell ref="B9:D9"/>
  </mergeCells>
  <pageMargins left="0.70866141732283472" right="0.70866141732283472" top="0.55118110236220474" bottom="0.35433070866141736" header="0" footer="0"/>
  <pageSetup paperSize="9" scale="7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449"/>
  <sheetViews>
    <sheetView view="pageBreakPreview" topLeftCell="A18" zoomScaleNormal="80" zoomScaleSheetLayoutView="100" workbookViewId="0">
      <selection activeCell="C29" sqref="C29"/>
    </sheetView>
  </sheetViews>
  <sheetFormatPr defaultColWidth="14.42578125" defaultRowHeight="15" customHeight="1" x14ac:dyDescent="0.25"/>
  <cols>
    <col min="1" max="1" width="57.85546875" style="57" customWidth="1"/>
    <col min="2" max="2" width="10.85546875" style="57" customWidth="1"/>
    <col min="3" max="4" width="17.42578125" style="57" customWidth="1"/>
    <col min="5" max="16384" width="14.42578125" style="57"/>
  </cols>
  <sheetData>
    <row r="1" spans="1:4" x14ac:dyDescent="0.25">
      <c r="A1" s="78" t="s">
        <v>0</v>
      </c>
      <c r="B1" s="77"/>
      <c r="C1" s="77"/>
      <c r="D1" s="77"/>
    </row>
    <row r="2" spans="1:4" x14ac:dyDescent="0.25">
      <c r="A2" s="78" t="s">
        <v>45</v>
      </c>
      <c r="B2" s="77"/>
      <c r="C2" s="77"/>
      <c r="D2" s="77"/>
    </row>
    <row r="3" spans="1:4" x14ac:dyDescent="0.25">
      <c r="A3" s="78" t="s">
        <v>44</v>
      </c>
      <c r="B3" s="77"/>
      <c r="C3" s="77"/>
      <c r="D3" s="77"/>
    </row>
    <row r="4" spans="1:4" x14ac:dyDescent="0.25">
      <c r="A4" s="1"/>
      <c r="B4" s="1"/>
      <c r="C4" s="2"/>
    </row>
    <row r="5" spans="1:4" ht="46.5" customHeight="1" x14ac:dyDescent="0.25">
      <c r="A5" s="60" t="s">
        <v>48</v>
      </c>
      <c r="B5" s="75" t="s">
        <v>71</v>
      </c>
      <c r="C5" s="75"/>
      <c r="D5" s="75"/>
    </row>
    <row r="6" spans="1:4" x14ac:dyDescent="0.25">
      <c r="A6" s="60" t="s">
        <v>49</v>
      </c>
      <c r="B6" s="59" t="s">
        <v>50</v>
      </c>
    </row>
    <row r="7" spans="1:4" x14ac:dyDescent="0.25">
      <c r="A7" s="60" t="s">
        <v>51</v>
      </c>
      <c r="B7" s="59" t="s">
        <v>52</v>
      </c>
    </row>
    <row r="8" spans="1:4" ht="25.5" x14ac:dyDescent="0.25">
      <c r="A8" s="1" t="s">
        <v>53</v>
      </c>
      <c r="B8" s="59" t="s">
        <v>54</v>
      </c>
    </row>
    <row r="9" spans="1:4" ht="38.25" x14ac:dyDescent="0.25">
      <c r="A9" s="1" t="s">
        <v>57</v>
      </c>
      <c r="B9" s="79" t="s">
        <v>58</v>
      </c>
      <c r="C9" s="79"/>
      <c r="D9" s="79"/>
    </row>
    <row r="10" spans="1:4" x14ac:dyDescent="0.25">
      <c r="A10" s="3" t="s">
        <v>46</v>
      </c>
    </row>
    <row r="11" spans="1:4" x14ac:dyDescent="0.25">
      <c r="A11" s="3" t="s">
        <v>1</v>
      </c>
    </row>
    <row r="12" spans="1:4" ht="16.5" thickBot="1" x14ac:dyDescent="0.3">
      <c r="A12" s="76"/>
      <c r="B12" s="77"/>
      <c r="C12" s="77"/>
      <c r="D12" s="77"/>
    </row>
    <row r="13" spans="1:4" ht="36.75" thickBot="1" x14ac:dyDescent="0.3">
      <c r="A13" s="6" t="s">
        <v>2</v>
      </c>
      <c r="B13" s="4" t="s">
        <v>47</v>
      </c>
      <c r="C13" s="4" t="s">
        <v>55</v>
      </c>
      <c r="D13" s="4" t="s">
        <v>56</v>
      </c>
    </row>
    <row r="14" spans="1:4" ht="15.75" thickBot="1" x14ac:dyDescent="0.3">
      <c r="A14" s="5">
        <v>1</v>
      </c>
      <c r="B14" s="9">
        <v>2</v>
      </c>
      <c r="C14" s="9">
        <v>3</v>
      </c>
      <c r="D14" s="9">
        <v>4</v>
      </c>
    </row>
    <row r="15" spans="1:4" s="33" customFormat="1" ht="15.75" thickBot="1" x14ac:dyDescent="0.3">
      <c r="A15" s="31" t="s">
        <v>3</v>
      </c>
      <c r="B15" s="32" t="s">
        <v>4</v>
      </c>
      <c r="C15" s="47">
        <f>C16+C52</f>
        <v>2181037.8200000003</v>
      </c>
      <c r="D15" s="47">
        <f>C15</f>
        <v>2181037.8200000003</v>
      </c>
    </row>
    <row r="16" spans="1:4" s="28" customFormat="1" ht="24.75" thickBot="1" x14ac:dyDescent="0.3">
      <c r="A16" s="26" t="s">
        <v>28</v>
      </c>
      <c r="B16" s="27">
        <v>2000</v>
      </c>
      <c r="C16" s="62">
        <f>C18+C26+C44</f>
        <v>2181037.8200000003</v>
      </c>
      <c r="D16" s="62">
        <f t="shared" ref="D16:D59" si="0">C16</f>
        <v>2181037.8200000003</v>
      </c>
    </row>
    <row r="17" spans="1:4" s="36" customFormat="1" ht="15.75" thickBot="1" x14ac:dyDescent="0.3">
      <c r="A17" s="34" t="s">
        <v>5</v>
      </c>
      <c r="B17" s="35">
        <v>2200</v>
      </c>
      <c r="C17" s="63">
        <f>C16</f>
        <v>2181037.8200000003</v>
      </c>
      <c r="D17" s="63">
        <f t="shared" si="0"/>
        <v>2181037.8200000003</v>
      </c>
    </row>
    <row r="18" spans="1:4" s="39" customFormat="1" ht="15.75" thickBot="1" x14ac:dyDescent="0.3">
      <c r="A18" s="19" t="s">
        <v>6</v>
      </c>
      <c r="B18" s="21">
        <v>2210</v>
      </c>
      <c r="C18" s="46">
        <f>C19+C20+C21+C22+C23+C24+C25</f>
        <v>1041</v>
      </c>
      <c r="D18" s="46">
        <f t="shared" si="0"/>
        <v>1041</v>
      </c>
    </row>
    <row r="19" spans="1:4" s="16" customFormat="1" ht="15.75" thickBot="1" x14ac:dyDescent="0.3">
      <c r="A19" s="20" t="s">
        <v>29</v>
      </c>
      <c r="B19" s="22">
        <v>2210</v>
      </c>
      <c r="C19" s="64">
        <v>0</v>
      </c>
      <c r="D19" s="64">
        <f t="shared" si="0"/>
        <v>0</v>
      </c>
    </row>
    <row r="20" spans="1:4" s="42" customFormat="1" ht="15.75" thickBot="1" x14ac:dyDescent="0.3">
      <c r="A20" s="40" t="s">
        <v>40</v>
      </c>
      <c r="B20" s="41">
        <v>2210</v>
      </c>
      <c r="C20" s="56">
        <v>1041</v>
      </c>
      <c r="D20" s="56">
        <f t="shared" si="0"/>
        <v>1041</v>
      </c>
    </row>
    <row r="21" spans="1:4" s="42" customFormat="1" ht="15.75" thickBot="1" x14ac:dyDescent="0.3">
      <c r="A21" s="40" t="s">
        <v>41</v>
      </c>
      <c r="B21" s="41">
        <v>2210</v>
      </c>
      <c r="C21" s="56">
        <v>0</v>
      </c>
      <c r="D21" s="56">
        <f t="shared" si="0"/>
        <v>0</v>
      </c>
    </row>
    <row r="22" spans="1:4" ht="15.75" thickBot="1" x14ac:dyDescent="0.3">
      <c r="A22" s="17" t="s">
        <v>36</v>
      </c>
      <c r="B22" s="18">
        <v>2210</v>
      </c>
      <c r="C22" s="48">
        <v>0</v>
      </c>
      <c r="D22" s="48">
        <f t="shared" si="0"/>
        <v>0</v>
      </c>
    </row>
    <row r="23" spans="1:4" ht="15.75" thickBot="1" x14ac:dyDescent="0.3">
      <c r="A23" s="17" t="s">
        <v>37</v>
      </c>
      <c r="B23" s="18">
        <v>2210</v>
      </c>
      <c r="C23" s="48">
        <v>0</v>
      </c>
      <c r="D23" s="48">
        <f t="shared" si="0"/>
        <v>0</v>
      </c>
    </row>
    <row r="24" spans="1:4" ht="15.75" thickBot="1" x14ac:dyDescent="0.3">
      <c r="A24" s="17" t="s">
        <v>38</v>
      </c>
      <c r="B24" s="18">
        <v>2210</v>
      </c>
      <c r="C24" s="48">
        <v>0</v>
      </c>
      <c r="D24" s="48">
        <f t="shared" si="0"/>
        <v>0</v>
      </c>
    </row>
    <row r="25" spans="1:4" s="42" customFormat="1" ht="15.75" thickBot="1" x14ac:dyDescent="0.3">
      <c r="A25" s="40" t="s">
        <v>7</v>
      </c>
      <c r="B25" s="41">
        <v>2220</v>
      </c>
      <c r="C25" s="56">
        <v>0</v>
      </c>
      <c r="D25" s="56">
        <f t="shared" si="0"/>
        <v>0</v>
      </c>
    </row>
    <row r="26" spans="1:4" s="39" customFormat="1" ht="15.75" thickBot="1" x14ac:dyDescent="0.3">
      <c r="A26" s="14" t="s">
        <v>8</v>
      </c>
      <c r="B26" s="15">
        <v>2240</v>
      </c>
      <c r="C26" s="44">
        <f>C27+C28+C29+C30+C31+C32+C33+C34+C35+C36+C37+C38+C39+C40+C41+C42+C43</f>
        <v>21808.29</v>
      </c>
      <c r="D26" s="44">
        <f t="shared" si="0"/>
        <v>21808.29</v>
      </c>
    </row>
    <row r="27" spans="1:4" ht="15.75" thickBot="1" x14ac:dyDescent="0.3">
      <c r="A27" s="10" t="s">
        <v>35</v>
      </c>
      <c r="B27" s="7">
        <v>2240</v>
      </c>
      <c r="C27" s="45">
        <v>0</v>
      </c>
      <c r="D27" s="45">
        <f t="shared" si="0"/>
        <v>0</v>
      </c>
    </row>
    <row r="28" spans="1:4" ht="15.75" thickBot="1" x14ac:dyDescent="0.3">
      <c r="A28" s="10" t="s">
        <v>10</v>
      </c>
      <c r="B28" s="7">
        <v>2240</v>
      </c>
      <c r="C28" s="45">
        <f>564.54</f>
        <v>564.54</v>
      </c>
      <c r="D28" s="45">
        <f t="shared" si="0"/>
        <v>564.54</v>
      </c>
    </row>
    <row r="29" spans="1:4" ht="15.75" thickBot="1" x14ac:dyDescent="0.3">
      <c r="A29" s="12" t="s">
        <v>82</v>
      </c>
      <c r="B29" s="11">
        <v>2240</v>
      </c>
      <c r="C29" s="45">
        <v>0</v>
      </c>
      <c r="D29" s="45">
        <f t="shared" si="0"/>
        <v>0</v>
      </c>
    </row>
    <row r="30" spans="1:4" ht="15.75" thickBot="1" x14ac:dyDescent="0.3">
      <c r="A30" s="12" t="s">
        <v>31</v>
      </c>
      <c r="B30" s="11">
        <v>2240</v>
      </c>
      <c r="C30" s="45">
        <f>12498.75</f>
        <v>12498.75</v>
      </c>
      <c r="D30" s="45">
        <f t="shared" si="0"/>
        <v>12498.75</v>
      </c>
    </row>
    <row r="31" spans="1:4" ht="15.75" thickBot="1" x14ac:dyDescent="0.3">
      <c r="A31" s="12" t="s">
        <v>32</v>
      </c>
      <c r="B31" s="11">
        <v>2240</v>
      </c>
      <c r="C31" s="45">
        <v>0</v>
      </c>
      <c r="D31" s="45">
        <f t="shared" si="0"/>
        <v>0</v>
      </c>
    </row>
    <row r="32" spans="1:4" ht="15.75" thickBot="1" x14ac:dyDescent="0.3">
      <c r="A32" s="12" t="s">
        <v>33</v>
      </c>
      <c r="B32" s="11">
        <v>2240</v>
      </c>
      <c r="C32" s="45">
        <v>0</v>
      </c>
      <c r="D32" s="45">
        <f t="shared" si="0"/>
        <v>0</v>
      </c>
    </row>
    <row r="33" spans="1:4" ht="15.75" thickBot="1" x14ac:dyDescent="0.3">
      <c r="A33" s="12" t="s">
        <v>34</v>
      </c>
      <c r="B33" s="11">
        <v>2240</v>
      </c>
      <c r="C33" s="45">
        <v>0</v>
      </c>
      <c r="D33" s="45">
        <f t="shared" si="0"/>
        <v>0</v>
      </c>
    </row>
    <row r="34" spans="1:4" ht="15.75" thickBot="1" x14ac:dyDescent="0.3">
      <c r="A34" s="10" t="s">
        <v>16</v>
      </c>
      <c r="B34" s="7">
        <v>2240</v>
      </c>
      <c r="C34" s="45">
        <v>0</v>
      </c>
      <c r="D34" s="45">
        <f t="shared" si="0"/>
        <v>0</v>
      </c>
    </row>
    <row r="35" spans="1:4" ht="15.75" thickBot="1" x14ac:dyDescent="0.3">
      <c r="A35" s="10" t="s">
        <v>21</v>
      </c>
      <c r="B35" s="7">
        <v>2240</v>
      </c>
      <c r="C35" s="45">
        <v>0</v>
      </c>
      <c r="D35" s="45">
        <f t="shared" si="0"/>
        <v>0</v>
      </c>
    </row>
    <row r="36" spans="1:4" s="74" customFormat="1" ht="15.75" customHeight="1" thickBot="1" x14ac:dyDescent="0.3">
      <c r="A36" s="10" t="s">
        <v>83</v>
      </c>
      <c r="B36" s="7">
        <v>2240</v>
      </c>
      <c r="C36" s="45">
        <v>1330</v>
      </c>
      <c r="D36" s="45">
        <f t="shared" si="0"/>
        <v>1330</v>
      </c>
    </row>
    <row r="37" spans="1:4" ht="15.75" thickBot="1" x14ac:dyDescent="0.3">
      <c r="A37" s="10" t="s">
        <v>18</v>
      </c>
      <c r="B37" s="7">
        <v>2240</v>
      </c>
      <c r="C37" s="45">
        <v>0</v>
      </c>
      <c r="D37" s="45">
        <f t="shared" si="0"/>
        <v>0</v>
      </c>
    </row>
    <row r="38" spans="1:4" ht="15.75" thickBot="1" x14ac:dyDescent="0.3">
      <c r="A38" s="10" t="s">
        <v>12</v>
      </c>
      <c r="B38" s="7">
        <v>2240</v>
      </c>
      <c r="C38" s="45">
        <f>515+3600+3300</f>
        <v>7415</v>
      </c>
      <c r="D38" s="45">
        <f t="shared" si="0"/>
        <v>7415</v>
      </c>
    </row>
    <row r="39" spans="1:4" ht="15.75" thickBot="1" x14ac:dyDescent="0.3">
      <c r="A39" s="17" t="s">
        <v>36</v>
      </c>
      <c r="B39" s="7">
        <v>2240</v>
      </c>
      <c r="C39" s="45">
        <v>0</v>
      </c>
      <c r="D39" s="45">
        <f t="shared" si="0"/>
        <v>0</v>
      </c>
    </row>
    <row r="40" spans="1:4" s="58" customFormat="1" ht="15.75" thickBot="1" x14ac:dyDescent="0.3">
      <c r="A40" s="17" t="s">
        <v>43</v>
      </c>
      <c r="B40" s="7">
        <v>2240</v>
      </c>
      <c r="C40" s="45">
        <v>0</v>
      </c>
      <c r="D40" s="45">
        <f t="shared" si="0"/>
        <v>0</v>
      </c>
    </row>
    <row r="41" spans="1:4" s="42" customFormat="1" ht="15.75" thickBot="1" x14ac:dyDescent="0.3">
      <c r="A41" s="10" t="s">
        <v>42</v>
      </c>
      <c r="B41" s="51">
        <v>2240</v>
      </c>
      <c r="C41" s="52">
        <v>0</v>
      </c>
      <c r="D41" s="52">
        <f t="shared" si="0"/>
        <v>0</v>
      </c>
    </row>
    <row r="42" spans="1:4" ht="15.75" thickBot="1" x14ac:dyDescent="0.3">
      <c r="A42" s="10" t="s">
        <v>39</v>
      </c>
      <c r="B42" s="11">
        <v>2240</v>
      </c>
      <c r="C42" s="45">
        <v>0</v>
      </c>
      <c r="D42" s="45">
        <f t="shared" si="0"/>
        <v>0</v>
      </c>
    </row>
    <row r="43" spans="1:4" ht="15.75" thickBot="1" x14ac:dyDescent="0.3">
      <c r="A43" s="10" t="s">
        <v>9</v>
      </c>
      <c r="B43" s="7">
        <v>2240</v>
      </c>
      <c r="C43" s="66">
        <v>0</v>
      </c>
      <c r="D43" s="66">
        <f t="shared" si="0"/>
        <v>0</v>
      </c>
    </row>
    <row r="44" spans="1:4" s="39" customFormat="1" ht="15.75" thickBot="1" x14ac:dyDescent="0.3">
      <c r="A44" s="14" t="s">
        <v>23</v>
      </c>
      <c r="B44" s="15">
        <v>2270</v>
      </c>
      <c r="C44" s="44">
        <f>C45+C46+C47+C48+C49</f>
        <v>2158188.5300000003</v>
      </c>
      <c r="D44" s="44">
        <f t="shared" si="0"/>
        <v>2158188.5300000003</v>
      </c>
    </row>
    <row r="45" spans="1:4" ht="15.75" thickBot="1" x14ac:dyDescent="0.3">
      <c r="A45" s="10" t="s">
        <v>13</v>
      </c>
      <c r="B45" s="7">
        <v>2271</v>
      </c>
      <c r="C45" s="43">
        <v>1732308.05</v>
      </c>
      <c r="D45" s="43">
        <f t="shared" si="0"/>
        <v>1732308.05</v>
      </c>
    </row>
    <row r="46" spans="1:4" ht="15.75" thickBot="1" x14ac:dyDescent="0.3">
      <c r="A46" s="10" t="s">
        <v>14</v>
      </c>
      <c r="B46" s="7">
        <v>2272</v>
      </c>
      <c r="C46" s="43">
        <v>31345.51</v>
      </c>
      <c r="D46" s="43">
        <f t="shared" si="0"/>
        <v>31345.51</v>
      </c>
    </row>
    <row r="47" spans="1:4" ht="15.75" thickBot="1" x14ac:dyDescent="0.3">
      <c r="A47" s="10" t="s">
        <v>15</v>
      </c>
      <c r="B47" s="7">
        <v>2273</v>
      </c>
      <c r="C47" s="43">
        <v>384440.35</v>
      </c>
      <c r="D47" s="43">
        <f t="shared" si="0"/>
        <v>384440.35</v>
      </c>
    </row>
    <row r="48" spans="1:4" ht="15.75" thickBot="1" x14ac:dyDescent="0.3">
      <c r="A48" s="10" t="s">
        <v>17</v>
      </c>
      <c r="B48" s="7">
        <v>2274</v>
      </c>
      <c r="C48" s="43">
        <v>0</v>
      </c>
      <c r="D48" s="43">
        <f t="shared" si="0"/>
        <v>0</v>
      </c>
    </row>
    <row r="49" spans="1:4" ht="15.75" thickBot="1" x14ac:dyDescent="0.3">
      <c r="A49" s="10" t="s">
        <v>11</v>
      </c>
      <c r="B49" s="7">
        <v>2275</v>
      </c>
      <c r="C49" s="45">
        <f>2088.9+2511.6+5494.12</f>
        <v>10094.619999999999</v>
      </c>
      <c r="D49" s="45">
        <f t="shared" si="0"/>
        <v>10094.619999999999</v>
      </c>
    </row>
    <row r="50" spans="1:4" s="36" customFormat="1" ht="15.75" thickBot="1" x14ac:dyDescent="0.3">
      <c r="A50" s="37" t="s">
        <v>19</v>
      </c>
      <c r="B50" s="38">
        <v>2700</v>
      </c>
      <c r="C50" s="49">
        <v>0</v>
      </c>
      <c r="D50" s="49">
        <f t="shared" si="0"/>
        <v>0</v>
      </c>
    </row>
    <row r="51" spans="1:4" ht="15.75" thickBot="1" x14ac:dyDescent="0.3">
      <c r="A51" s="10" t="s">
        <v>20</v>
      </c>
      <c r="B51" s="7">
        <v>2730</v>
      </c>
      <c r="C51" s="43">
        <v>0</v>
      </c>
      <c r="D51" s="43">
        <f t="shared" si="0"/>
        <v>0</v>
      </c>
    </row>
    <row r="52" spans="1:4" s="28" customFormat="1" ht="15.75" thickBot="1" x14ac:dyDescent="0.3">
      <c r="A52" s="29" t="s">
        <v>22</v>
      </c>
      <c r="B52" s="30">
        <v>3000</v>
      </c>
      <c r="C52" s="67">
        <f>C53</f>
        <v>0</v>
      </c>
      <c r="D52" s="67">
        <f t="shared" si="0"/>
        <v>0</v>
      </c>
    </row>
    <row r="53" spans="1:4" s="39" customFormat="1" ht="15.75" thickBot="1" x14ac:dyDescent="0.3">
      <c r="A53" s="14" t="s">
        <v>24</v>
      </c>
      <c r="B53" s="15">
        <v>3100</v>
      </c>
      <c r="C53" s="68">
        <f>C54+C55+C56+C57+C58+C59</f>
        <v>0</v>
      </c>
      <c r="D53" s="68">
        <f t="shared" si="0"/>
        <v>0</v>
      </c>
    </row>
    <row r="54" spans="1:4" ht="15.75" thickBot="1" x14ac:dyDescent="0.3">
      <c r="A54" s="10" t="s">
        <v>25</v>
      </c>
      <c r="B54" s="7">
        <v>3110</v>
      </c>
      <c r="C54" s="43">
        <v>0</v>
      </c>
      <c r="D54" s="43">
        <f t="shared" si="0"/>
        <v>0</v>
      </c>
    </row>
    <row r="55" spans="1:4" ht="15.75" thickBot="1" x14ac:dyDescent="0.3">
      <c r="A55" s="17" t="s">
        <v>36</v>
      </c>
      <c r="B55" s="7">
        <v>3110</v>
      </c>
      <c r="C55" s="43">
        <v>0</v>
      </c>
      <c r="D55" s="43">
        <f t="shared" si="0"/>
        <v>0</v>
      </c>
    </row>
    <row r="56" spans="1:4" ht="15.75" thickBot="1" x14ac:dyDescent="0.3">
      <c r="A56" s="17" t="s">
        <v>37</v>
      </c>
      <c r="B56" s="7">
        <v>3110</v>
      </c>
      <c r="C56" s="43">
        <v>0</v>
      </c>
      <c r="D56" s="43">
        <f t="shared" si="0"/>
        <v>0</v>
      </c>
    </row>
    <row r="57" spans="1:4" ht="15.75" thickBot="1" x14ac:dyDescent="0.3">
      <c r="A57" s="17" t="s">
        <v>38</v>
      </c>
      <c r="B57" s="7">
        <v>3110</v>
      </c>
      <c r="C57" s="43">
        <v>0</v>
      </c>
      <c r="D57" s="43">
        <f t="shared" si="0"/>
        <v>0</v>
      </c>
    </row>
    <row r="58" spans="1:4" ht="15.75" thickBot="1" x14ac:dyDescent="0.3">
      <c r="A58" s="10" t="s">
        <v>26</v>
      </c>
      <c r="B58" s="7">
        <v>3120</v>
      </c>
      <c r="C58" s="43">
        <v>0</v>
      </c>
      <c r="D58" s="43">
        <f t="shared" si="0"/>
        <v>0</v>
      </c>
    </row>
    <row r="59" spans="1:4" ht="15.75" thickBot="1" x14ac:dyDescent="0.3">
      <c r="A59" s="10" t="s">
        <v>27</v>
      </c>
      <c r="B59" s="7">
        <v>3130</v>
      </c>
      <c r="C59" s="43">
        <v>0</v>
      </c>
      <c r="D59" s="43">
        <f t="shared" si="0"/>
        <v>0</v>
      </c>
    </row>
    <row r="60" spans="1:4" ht="18" x14ac:dyDescent="0.25">
      <c r="A60" s="8"/>
      <c r="C60" s="70">
        <v>0</v>
      </c>
      <c r="D60" s="70">
        <v>0</v>
      </c>
    </row>
    <row r="67" s="16" customFormat="1" x14ac:dyDescent="0.25"/>
    <row r="68" s="16" customFormat="1" x14ac:dyDescent="0.25"/>
    <row r="69" s="16" customFormat="1" x14ac:dyDescent="0.25"/>
    <row r="105" s="16" customFormat="1" x14ac:dyDescent="0.25"/>
    <row r="106" s="16" customFormat="1" x14ac:dyDescent="0.25"/>
    <row r="107" s="16" customFormat="1" x14ac:dyDescent="0.25"/>
    <row r="143" s="16" customFormat="1" x14ac:dyDescent="0.25"/>
    <row r="144" s="16" customFormat="1" x14ac:dyDescent="0.25"/>
    <row r="145" s="16" customFormat="1" x14ac:dyDescent="0.25"/>
    <row r="181" s="16" customFormat="1" x14ac:dyDescent="0.25"/>
    <row r="182" s="16" customFormat="1" x14ac:dyDescent="0.25"/>
    <row r="183" s="16" customFormat="1" x14ac:dyDescent="0.25"/>
    <row r="219" s="16" customFormat="1" x14ac:dyDescent="0.25"/>
    <row r="220" s="16" customFormat="1" x14ac:dyDescent="0.25"/>
    <row r="221" s="16" customFormat="1" x14ac:dyDescent="0.25"/>
    <row r="257" s="16" customFormat="1" x14ac:dyDescent="0.25"/>
    <row r="258" s="16" customFormat="1" x14ac:dyDescent="0.25"/>
    <row r="259" s="16" customFormat="1" x14ac:dyDescent="0.25"/>
    <row r="295" s="16" customFormat="1" x14ac:dyDescent="0.25"/>
    <row r="296" s="16" customFormat="1" x14ac:dyDescent="0.25"/>
    <row r="297" s="16" customFormat="1" x14ac:dyDescent="0.25"/>
    <row r="333" s="16" customFormat="1" x14ac:dyDescent="0.25"/>
    <row r="334" s="16" customFormat="1" x14ac:dyDescent="0.25"/>
    <row r="335" s="16" customFormat="1" x14ac:dyDescent="0.25"/>
    <row r="371" s="16" customFormat="1" x14ac:dyDescent="0.25"/>
    <row r="372" s="16" customFormat="1" x14ac:dyDescent="0.25"/>
    <row r="373" s="16" customFormat="1" x14ac:dyDescent="0.25"/>
    <row r="409" s="16" customFormat="1" x14ac:dyDescent="0.25"/>
    <row r="410" s="16" customFormat="1" x14ac:dyDescent="0.25"/>
    <row r="411" s="16" customFormat="1" x14ac:dyDescent="0.25"/>
    <row r="447" s="16" customFormat="1" x14ac:dyDescent="0.25"/>
    <row r="448" s="16" customFormat="1" x14ac:dyDescent="0.25"/>
    <row r="449" s="16" customFormat="1" x14ac:dyDescent="0.25"/>
  </sheetData>
  <mergeCells count="6">
    <mergeCell ref="A1:D1"/>
    <mergeCell ref="A2:D2"/>
    <mergeCell ref="A3:D3"/>
    <mergeCell ref="B5:D5"/>
    <mergeCell ref="A12:D12"/>
    <mergeCell ref="B9:D9"/>
  </mergeCells>
  <pageMargins left="0.70866141732283472" right="0.70866141732283472" top="0.55118110236220474" bottom="0.35433070866141736" header="0" footer="0"/>
  <pageSetup paperSize="9" scale="7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449"/>
  <sheetViews>
    <sheetView view="pageBreakPreview" topLeftCell="A15" zoomScaleNormal="70" zoomScaleSheetLayoutView="100" workbookViewId="0">
      <selection activeCell="A36" sqref="A36:XFD36"/>
    </sheetView>
  </sheetViews>
  <sheetFormatPr defaultColWidth="14.42578125" defaultRowHeight="15" customHeight="1" x14ac:dyDescent="0.25"/>
  <cols>
    <col min="1" max="1" width="57.85546875" style="57" customWidth="1"/>
    <col min="2" max="2" width="10.85546875" style="57" customWidth="1"/>
    <col min="3" max="4" width="17.42578125" style="57" customWidth="1"/>
    <col min="5" max="16384" width="14.42578125" style="57"/>
  </cols>
  <sheetData>
    <row r="1" spans="1:4" x14ac:dyDescent="0.25">
      <c r="A1" s="78" t="s">
        <v>0</v>
      </c>
      <c r="B1" s="77"/>
      <c r="C1" s="77"/>
      <c r="D1" s="77"/>
    </row>
    <row r="2" spans="1:4" x14ac:dyDescent="0.25">
      <c r="A2" s="78" t="s">
        <v>45</v>
      </c>
      <c r="B2" s="77"/>
      <c r="C2" s="77"/>
      <c r="D2" s="77"/>
    </row>
    <row r="3" spans="1:4" x14ac:dyDescent="0.25">
      <c r="A3" s="78" t="s">
        <v>44</v>
      </c>
      <c r="B3" s="77"/>
      <c r="C3" s="77"/>
      <c r="D3" s="77"/>
    </row>
    <row r="4" spans="1:4" x14ac:dyDescent="0.25">
      <c r="A4" s="1"/>
      <c r="B4" s="1"/>
      <c r="C4" s="2"/>
    </row>
    <row r="5" spans="1:4" ht="56.25" customHeight="1" x14ac:dyDescent="0.25">
      <c r="A5" s="60" t="s">
        <v>48</v>
      </c>
      <c r="B5" s="75" t="s">
        <v>72</v>
      </c>
      <c r="C5" s="75"/>
      <c r="D5" s="75"/>
    </row>
    <row r="6" spans="1:4" x14ac:dyDescent="0.25">
      <c r="A6" s="60" t="s">
        <v>49</v>
      </c>
      <c r="B6" s="59" t="s">
        <v>50</v>
      </c>
    </row>
    <row r="7" spans="1:4" x14ac:dyDescent="0.25">
      <c r="A7" s="60" t="s">
        <v>51</v>
      </c>
      <c r="B7" s="59" t="s">
        <v>52</v>
      </c>
    </row>
    <row r="8" spans="1:4" ht="25.5" x14ac:dyDescent="0.25">
      <c r="A8" s="1" t="s">
        <v>53</v>
      </c>
      <c r="B8" s="59" t="s">
        <v>54</v>
      </c>
    </row>
    <row r="9" spans="1:4" ht="38.25" x14ac:dyDescent="0.25">
      <c r="A9" s="1" t="s">
        <v>57</v>
      </c>
      <c r="B9" s="79" t="s">
        <v>58</v>
      </c>
      <c r="C9" s="79"/>
      <c r="D9" s="79"/>
    </row>
    <row r="10" spans="1:4" x14ac:dyDescent="0.25">
      <c r="A10" s="3" t="s">
        <v>46</v>
      </c>
    </row>
    <row r="11" spans="1:4" x14ac:dyDescent="0.25">
      <c r="A11" s="3" t="s">
        <v>1</v>
      </c>
    </row>
    <row r="12" spans="1:4" ht="16.5" thickBot="1" x14ac:dyDescent="0.3">
      <c r="A12" s="76"/>
      <c r="B12" s="77"/>
      <c r="C12" s="77"/>
      <c r="D12" s="77"/>
    </row>
    <row r="13" spans="1:4" ht="36.75" thickBot="1" x14ac:dyDescent="0.3">
      <c r="A13" s="6" t="s">
        <v>2</v>
      </c>
      <c r="B13" s="4" t="s">
        <v>47</v>
      </c>
      <c r="C13" s="4" t="s">
        <v>55</v>
      </c>
      <c r="D13" s="4" t="s">
        <v>56</v>
      </c>
    </row>
    <row r="14" spans="1:4" ht="15.75" thickBot="1" x14ac:dyDescent="0.3">
      <c r="A14" s="5">
        <v>1</v>
      </c>
      <c r="B14" s="9">
        <v>2</v>
      </c>
      <c r="C14" s="9">
        <v>3</v>
      </c>
      <c r="D14" s="9">
        <v>4</v>
      </c>
    </row>
    <row r="15" spans="1:4" s="33" customFormat="1" ht="15.75" thickBot="1" x14ac:dyDescent="0.3">
      <c r="A15" s="31" t="s">
        <v>3</v>
      </c>
      <c r="B15" s="32" t="s">
        <v>4</v>
      </c>
      <c r="C15" s="47">
        <f>C16+C52</f>
        <v>499848.54000000004</v>
      </c>
      <c r="D15" s="47">
        <f>C15</f>
        <v>499848.54000000004</v>
      </c>
    </row>
    <row r="16" spans="1:4" s="28" customFormat="1" ht="24.75" thickBot="1" x14ac:dyDescent="0.3">
      <c r="A16" s="26" t="s">
        <v>28</v>
      </c>
      <c r="B16" s="27">
        <v>2000</v>
      </c>
      <c r="C16" s="62">
        <f>C18+C26+C44</f>
        <v>499848.54000000004</v>
      </c>
      <c r="D16" s="62">
        <f t="shared" ref="D16:D59" si="0">C16</f>
        <v>499848.54000000004</v>
      </c>
    </row>
    <row r="17" spans="1:4" s="36" customFormat="1" ht="15.75" thickBot="1" x14ac:dyDescent="0.3">
      <c r="A17" s="34" t="s">
        <v>5</v>
      </c>
      <c r="B17" s="35">
        <v>2200</v>
      </c>
      <c r="C17" s="63">
        <f>C16</f>
        <v>499848.54000000004</v>
      </c>
      <c r="D17" s="63">
        <f t="shared" si="0"/>
        <v>499848.54000000004</v>
      </c>
    </row>
    <row r="18" spans="1:4" s="39" customFormat="1" ht="15.75" thickBot="1" x14ac:dyDescent="0.3">
      <c r="A18" s="19" t="s">
        <v>6</v>
      </c>
      <c r="B18" s="21">
        <v>2210</v>
      </c>
      <c r="C18" s="46">
        <f>C19+C20+C21+C22+C23+C24+C25</f>
        <v>696</v>
      </c>
      <c r="D18" s="46">
        <f t="shared" si="0"/>
        <v>696</v>
      </c>
    </row>
    <row r="19" spans="1:4" s="16" customFormat="1" ht="15.75" thickBot="1" x14ac:dyDescent="0.3">
      <c r="A19" s="20" t="s">
        <v>29</v>
      </c>
      <c r="B19" s="22">
        <v>2210</v>
      </c>
      <c r="C19" s="64">
        <v>0</v>
      </c>
      <c r="D19" s="64">
        <f t="shared" si="0"/>
        <v>0</v>
      </c>
    </row>
    <row r="20" spans="1:4" s="42" customFormat="1" ht="15.75" thickBot="1" x14ac:dyDescent="0.3">
      <c r="A20" s="40" t="s">
        <v>40</v>
      </c>
      <c r="B20" s="41">
        <v>2210</v>
      </c>
      <c r="C20" s="56">
        <v>696</v>
      </c>
      <c r="D20" s="56">
        <f t="shared" si="0"/>
        <v>696</v>
      </c>
    </row>
    <row r="21" spans="1:4" s="42" customFormat="1" ht="15.75" thickBot="1" x14ac:dyDescent="0.3">
      <c r="A21" s="40" t="s">
        <v>41</v>
      </c>
      <c r="B21" s="41">
        <v>2210</v>
      </c>
      <c r="C21" s="56">
        <v>0</v>
      </c>
      <c r="D21" s="56">
        <f t="shared" si="0"/>
        <v>0</v>
      </c>
    </row>
    <row r="22" spans="1:4" ht="15.75" thickBot="1" x14ac:dyDescent="0.3">
      <c r="A22" s="17" t="s">
        <v>36</v>
      </c>
      <c r="B22" s="18">
        <v>2210</v>
      </c>
      <c r="C22" s="48">
        <v>0</v>
      </c>
      <c r="D22" s="48">
        <f t="shared" si="0"/>
        <v>0</v>
      </c>
    </row>
    <row r="23" spans="1:4" ht="15.75" thickBot="1" x14ac:dyDescent="0.3">
      <c r="A23" s="17" t="s">
        <v>37</v>
      </c>
      <c r="B23" s="18">
        <v>2210</v>
      </c>
      <c r="C23" s="48">
        <v>0</v>
      </c>
      <c r="D23" s="48">
        <f t="shared" si="0"/>
        <v>0</v>
      </c>
    </row>
    <row r="24" spans="1:4" ht="15.75" thickBot="1" x14ac:dyDescent="0.3">
      <c r="A24" s="17" t="s">
        <v>38</v>
      </c>
      <c r="B24" s="18">
        <v>2210</v>
      </c>
      <c r="C24" s="48">
        <v>0</v>
      </c>
      <c r="D24" s="48">
        <f t="shared" si="0"/>
        <v>0</v>
      </c>
    </row>
    <row r="25" spans="1:4" s="42" customFormat="1" ht="15.75" thickBot="1" x14ac:dyDescent="0.3">
      <c r="A25" s="40" t="s">
        <v>7</v>
      </c>
      <c r="B25" s="41">
        <v>2220</v>
      </c>
      <c r="C25" s="56">
        <v>0</v>
      </c>
      <c r="D25" s="56">
        <f t="shared" si="0"/>
        <v>0</v>
      </c>
    </row>
    <row r="26" spans="1:4" s="39" customFormat="1" ht="15.75" thickBot="1" x14ac:dyDescent="0.3">
      <c r="A26" s="14" t="s">
        <v>8</v>
      </c>
      <c r="B26" s="15">
        <v>2240</v>
      </c>
      <c r="C26" s="44">
        <f>C27+C28+C29+C30+C31+C32+C33+C34+C35+C36+C37+C38+C39+C40+C41+C42+C43</f>
        <v>3345</v>
      </c>
      <c r="D26" s="44">
        <f t="shared" si="0"/>
        <v>3345</v>
      </c>
    </row>
    <row r="27" spans="1:4" ht="15.75" thickBot="1" x14ac:dyDescent="0.3">
      <c r="A27" s="10" t="s">
        <v>35</v>
      </c>
      <c r="B27" s="7">
        <v>2240</v>
      </c>
      <c r="C27" s="45">
        <v>0</v>
      </c>
      <c r="D27" s="45">
        <f t="shared" si="0"/>
        <v>0</v>
      </c>
    </row>
    <row r="28" spans="1:4" ht="15.75" thickBot="1" x14ac:dyDescent="0.3">
      <c r="A28" s="10" t="s">
        <v>10</v>
      </c>
      <c r="B28" s="7">
        <v>2240</v>
      </c>
      <c r="C28" s="45">
        <v>0</v>
      </c>
      <c r="D28" s="45">
        <f t="shared" si="0"/>
        <v>0</v>
      </c>
    </row>
    <row r="29" spans="1:4" ht="15.75" thickBot="1" x14ac:dyDescent="0.3">
      <c r="A29" s="12" t="s">
        <v>82</v>
      </c>
      <c r="B29" s="11">
        <v>2240</v>
      </c>
      <c r="C29" s="45">
        <v>0</v>
      </c>
      <c r="D29" s="45">
        <f t="shared" si="0"/>
        <v>0</v>
      </c>
    </row>
    <row r="30" spans="1:4" ht="15.75" thickBot="1" x14ac:dyDescent="0.3">
      <c r="A30" s="12" t="s">
        <v>31</v>
      </c>
      <c r="B30" s="11">
        <v>2240</v>
      </c>
      <c r="C30" s="45">
        <v>0</v>
      </c>
      <c r="D30" s="45">
        <f t="shared" si="0"/>
        <v>0</v>
      </c>
    </row>
    <row r="31" spans="1:4" ht="15.75" thickBot="1" x14ac:dyDescent="0.3">
      <c r="A31" s="12" t="s">
        <v>32</v>
      </c>
      <c r="B31" s="11">
        <v>2240</v>
      </c>
      <c r="C31" s="45">
        <v>0</v>
      </c>
      <c r="D31" s="45">
        <f t="shared" si="0"/>
        <v>0</v>
      </c>
    </row>
    <row r="32" spans="1:4" ht="15.75" thickBot="1" x14ac:dyDescent="0.3">
      <c r="A32" s="12" t="s">
        <v>33</v>
      </c>
      <c r="B32" s="11">
        <v>2240</v>
      </c>
      <c r="C32" s="45">
        <v>0</v>
      </c>
      <c r="D32" s="45">
        <f t="shared" si="0"/>
        <v>0</v>
      </c>
    </row>
    <row r="33" spans="1:4" ht="15.75" thickBot="1" x14ac:dyDescent="0.3">
      <c r="A33" s="12" t="s">
        <v>34</v>
      </c>
      <c r="B33" s="11">
        <v>2240</v>
      </c>
      <c r="C33" s="45">
        <v>0</v>
      </c>
      <c r="D33" s="45">
        <f t="shared" si="0"/>
        <v>0</v>
      </c>
    </row>
    <row r="34" spans="1:4" ht="15.75" thickBot="1" x14ac:dyDescent="0.3">
      <c r="A34" s="10" t="s">
        <v>16</v>
      </c>
      <c r="B34" s="7">
        <v>2240</v>
      </c>
      <c r="C34" s="45">
        <v>0</v>
      </c>
      <c r="D34" s="45">
        <f t="shared" si="0"/>
        <v>0</v>
      </c>
    </row>
    <row r="35" spans="1:4" ht="15.75" thickBot="1" x14ac:dyDescent="0.3">
      <c r="A35" s="10" t="s">
        <v>21</v>
      </c>
      <c r="B35" s="7">
        <v>2240</v>
      </c>
      <c r="C35" s="45">
        <v>0</v>
      </c>
      <c r="D35" s="45">
        <f t="shared" si="0"/>
        <v>0</v>
      </c>
    </row>
    <row r="36" spans="1:4" s="74" customFormat="1" ht="15.75" customHeight="1" thickBot="1" x14ac:dyDescent="0.3">
      <c r="A36" s="10" t="s">
        <v>83</v>
      </c>
      <c r="B36" s="7">
        <v>2240</v>
      </c>
      <c r="C36" s="45">
        <v>1330</v>
      </c>
      <c r="D36" s="45">
        <f t="shared" si="0"/>
        <v>1330</v>
      </c>
    </row>
    <row r="37" spans="1:4" ht="15.75" thickBot="1" x14ac:dyDescent="0.3">
      <c r="A37" s="10" t="s">
        <v>18</v>
      </c>
      <c r="B37" s="7">
        <v>2240</v>
      </c>
      <c r="C37" s="45">
        <v>0</v>
      </c>
      <c r="D37" s="45">
        <f t="shared" si="0"/>
        <v>0</v>
      </c>
    </row>
    <row r="38" spans="1:4" ht="15.75" thickBot="1" x14ac:dyDescent="0.3">
      <c r="A38" s="10" t="s">
        <v>12</v>
      </c>
      <c r="B38" s="7">
        <v>2240</v>
      </c>
      <c r="C38" s="45">
        <f>515+1500</f>
        <v>2015</v>
      </c>
      <c r="D38" s="45">
        <f t="shared" si="0"/>
        <v>2015</v>
      </c>
    </row>
    <row r="39" spans="1:4" ht="15.75" thickBot="1" x14ac:dyDescent="0.3">
      <c r="A39" s="17" t="s">
        <v>36</v>
      </c>
      <c r="B39" s="7">
        <v>2240</v>
      </c>
      <c r="C39" s="45">
        <v>0</v>
      </c>
      <c r="D39" s="45">
        <f t="shared" si="0"/>
        <v>0</v>
      </c>
    </row>
    <row r="40" spans="1:4" s="58" customFormat="1" ht="15.75" thickBot="1" x14ac:dyDescent="0.3">
      <c r="A40" s="17" t="s">
        <v>43</v>
      </c>
      <c r="B40" s="7">
        <v>2240</v>
      </c>
      <c r="C40" s="45">
        <v>0</v>
      </c>
      <c r="D40" s="45">
        <f t="shared" si="0"/>
        <v>0</v>
      </c>
    </row>
    <row r="41" spans="1:4" s="42" customFormat="1" ht="15.75" thickBot="1" x14ac:dyDescent="0.3">
      <c r="A41" s="50" t="s">
        <v>42</v>
      </c>
      <c r="B41" s="51">
        <v>2240</v>
      </c>
      <c r="C41" s="52">
        <v>0</v>
      </c>
      <c r="D41" s="52">
        <f t="shared" si="0"/>
        <v>0</v>
      </c>
    </row>
    <row r="42" spans="1:4" ht="15.75" thickBot="1" x14ac:dyDescent="0.3">
      <c r="A42" s="25" t="s">
        <v>39</v>
      </c>
      <c r="B42" s="11">
        <v>2240</v>
      </c>
      <c r="C42" s="45">
        <v>0</v>
      </c>
      <c r="D42" s="45">
        <f t="shared" si="0"/>
        <v>0</v>
      </c>
    </row>
    <row r="43" spans="1:4" ht="15.75" thickBot="1" x14ac:dyDescent="0.3">
      <c r="A43" s="10" t="s">
        <v>9</v>
      </c>
      <c r="B43" s="7">
        <v>2240</v>
      </c>
      <c r="C43" s="66">
        <v>0</v>
      </c>
      <c r="D43" s="66">
        <f t="shared" si="0"/>
        <v>0</v>
      </c>
    </row>
    <row r="44" spans="1:4" s="39" customFormat="1" ht="15.75" thickBot="1" x14ac:dyDescent="0.3">
      <c r="A44" s="14" t="s">
        <v>23</v>
      </c>
      <c r="B44" s="15">
        <v>2270</v>
      </c>
      <c r="C44" s="44">
        <f>C45+C46+C47+C48+C49</f>
        <v>495807.54000000004</v>
      </c>
      <c r="D44" s="44">
        <f t="shared" si="0"/>
        <v>495807.54000000004</v>
      </c>
    </row>
    <row r="45" spans="1:4" ht="15.75" thickBot="1" x14ac:dyDescent="0.3">
      <c r="A45" s="10" t="s">
        <v>13</v>
      </c>
      <c r="B45" s="7">
        <v>2271</v>
      </c>
      <c r="C45" s="43">
        <v>473801.71</v>
      </c>
      <c r="D45" s="43">
        <f t="shared" si="0"/>
        <v>473801.71</v>
      </c>
    </row>
    <row r="46" spans="1:4" ht="15.75" thickBot="1" x14ac:dyDescent="0.3">
      <c r="A46" s="10" t="s">
        <v>14</v>
      </c>
      <c r="B46" s="7">
        <v>2272</v>
      </c>
      <c r="C46" s="43">
        <v>6977.54</v>
      </c>
      <c r="D46" s="43">
        <f t="shared" si="0"/>
        <v>6977.54</v>
      </c>
    </row>
    <row r="47" spans="1:4" ht="15.75" thickBot="1" x14ac:dyDescent="0.3">
      <c r="A47" s="10" t="s">
        <v>15</v>
      </c>
      <c r="B47" s="7">
        <v>2273</v>
      </c>
      <c r="C47" s="43">
        <v>14564.09</v>
      </c>
      <c r="D47" s="43">
        <f t="shared" si="0"/>
        <v>14564.09</v>
      </c>
    </row>
    <row r="48" spans="1:4" ht="15.75" thickBot="1" x14ac:dyDescent="0.3">
      <c r="A48" s="10" t="s">
        <v>17</v>
      </c>
      <c r="B48" s="7">
        <v>2274</v>
      </c>
      <c r="C48" s="43">
        <v>0</v>
      </c>
      <c r="D48" s="43">
        <f t="shared" si="0"/>
        <v>0</v>
      </c>
    </row>
    <row r="49" spans="1:4" ht="15.75" thickBot="1" x14ac:dyDescent="0.3">
      <c r="A49" s="10" t="s">
        <v>11</v>
      </c>
      <c r="B49" s="7">
        <v>2275</v>
      </c>
      <c r="C49" s="45">
        <v>464.2</v>
      </c>
      <c r="D49" s="45">
        <f t="shared" si="0"/>
        <v>464.2</v>
      </c>
    </row>
    <row r="50" spans="1:4" s="36" customFormat="1" ht="15.75" thickBot="1" x14ac:dyDescent="0.3">
      <c r="A50" s="37" t="s">
        <v>19</v>
      </c>
      <c r="B50" s="38">
        <v>2700</v>
      </c>
      <c r="C50" s="49">
        <v>0</v>
      </c>
      <c r="D50" s="49">
        <f t="shared" si="0"/>
        <v>0</v>
      </c>
    </row>
    <row r="51" spans="1:4" ht="15.75" thickBot="1" x14ac:dyDescent="0.3">
      <c r="A51" s="10" t="s">
        <v>20</v>
      </c>
      <c r="B51" s="7">
        <v>2730</v>
      </c>
      <c r="C51" s="43">
        <v>0</v>
      </c>
      <c r="D51" s="43">
        <f t="shared" si="0"/>
        <v>0</v>
      </c>
    </row>
    <row r="52" spans="1:4" s="28" customFormat="1" ht="15.75" thickBot="1" x14ac:dyDescent="0.3">
      <c r="A52" s="29" t="s">
        <v>22</v>
      </c>
      <c r="B52" s="30">
        <v>3000</v>
      </c>
      <c r="C52" s="67">
        <f>C53</f>
        <v>0</v>
      </c>
      <c r="D52" s="67">
        <f t="shared" si="0"/>
        <v>0</v>
      </c>
    </row>
    <row r="53" spans="1:4" s="39" customFormat="1" ht="15.75" thickBot="1" x14ac:dyDescent="0.3">
      <c r="A53" s="14" t="s">
        <v>24</v>
      </c>
      <c r="B53" s="15">
        <v>3100</v>
      </c>
      <c r="C53" s="68">
        <f>C54+C55+C56+C57+C58+C59</f>
        <v>0</v>
      </c>
      <c r="D53" s="68">
        <f t="shared" si="0"/>
        <v>0</v>
      </c>
    </row>
    <row r="54" spans="1:4" ht="15.75" thickBot="1" x14ac:dyDescent="0.3">
      <c r="A54" s="10" t="s">
        <v>25</v>
      </c>
      <c r="B54" s="7">
        <v>3110</v>
      </c>
      <c r="C54" s="43">
        <v>0</v>
      </c>
      <c r="D54" s="43">
        <f t="shared" si="0"/>
        <v>0</v>
      </c>
    </row>
    <row r="55" spans="1:4" ht="15.75" thickBot="1" x14ac:dyDescent="0.3">
      <c r="A55" s="17" t="s">
        <v>36</v>
      </c>
      <c r="B55" s="7">
        <v>3110</v>
      </c>
      <c r="C55" s="43">
        <v>0</v>
      </c>
      <c r="D55" s="43">
        <f t="shared" si="0"/>
        <v>0</v>
      </c>
    </row>
    <row r="56" spans="1:4" ht="15.75" thickBot="1" x14ac:dyDescent="0.3">
      <c r="A56" s="17" t="s">
        <v>37</v>
      </c>
      <c r="B56" s="7">
        <v>3110</v>
      </c>
      <c r="C56" s="43">
        <v>0</v>
      </c>
      <c r="D56" s="43">
        <f t="shared" si="0"/>
        <v>0</v>
      </c>
    </row>
    <row r="57" spans="1:4" ht="15.75" thickBot="1" x14ac:dyDescent="0.3">
      <c r="A57" s="17" t="s">
        <v>38</v>
      </c>
      <c r="B57" s="7">
        <v>3110</v>
      </c>
      <c r="C57" s="43">
        <v>0</v>
      </c>
      <c r="D57" s="43">
        <f t="shared" si="0"/>
        <v>0</v>
      </c>
    </row>
    <row r="58" spans="1:4" ht="15.75" thickBot="1" x14ac:dyDescent="0.3">
      <c r="A58" s="10" t="s">
        <v>26</v>
      </c>
      <c r="B58" s="7">
        <v>3120</v>
      </c>
      <c r="C58" s="43">
        <v>0</v>
      </c>
      <c r="D58" s="43">
        <f t="shared" si="0"/>
        <v>0</v>
      </c>
    </row>
    <row r="59" spans="1:4" ht="15.75" thickBot="1" x14ac:dyDescent="0.3">
      <c r="A59" s="10" t="s">
        <v>27</v>
      </c>
      <c r="B59" s="7">
        <v>3130</v>
      </c>
      <c r="C59" s="43">
        <v>0</v>
      </c>
      <c r="D59" s="43">
        <f t="shared" si="0"/>
        <v>0</v>
      </c>
    </row>
    <row r="60" spans="1:4" ht="18" x14ac:dyDescent="0.25">
      <c r="A60" s="8"/>
      <c r="C60" s="70"/>
      <c r="D60" s="70"/>
    </row>
    <row r="61" spans="1:4" ht="15" customHeight="1" x14ac:dyDescent="0.25">
      <c r="C61" s="70"/>
      <c r="D61" s="70"/>
    </row>
    <row r="67" s="16" customFormat="1" x14ac:dyDescent="0.25"/>
    <row r="68" s="16" customFormat="1" x14ac:dyDescent="0.25"/>
    <row r="69" s="16" customFormat="1" x14ac:dyDescent="0.25"/>
    <row r="105" s="16" customFormat="1" x14ac:dyDescent="0.25"/>
    <row r="106" s="16" customFormat="1" x14ac:dyDescent="0.25"/>
    <row r="107" s="16" customFormat="1" x14ac:dyDescent="0.25"/>
    <row r="143" s="16" customFormat="1" x14ac:dyDescent="0.25"/>
    <row r="144" s="16" customFormat="1" x14ac:dyDescent="0.25"/>
    <row r="145" s="16" customFormat="1" x14ac:dyDescent="0.25"/>
    <row r="181" s="16" customFormat="1" x14ac:dyDescent="0.25"/>
    <row r="182" s="16" customFormat="1" x14ac:dyDescent="0.25"/>
    <row r="183" s="16" customFormat="1" x14ac:dyDescent="0.25"/>
    <row r="219" s="16" customFormat="1" x14ac:dyDescent="0.25"/>
    <row r="220" s="16" customFormat="1" x14ac:dyDescent="0.25"/>
    <row r="221" s="16" customFormat="1" x14ac:dyDescent="0.25"/>
    <row r="257" s="16" customFormat="1" x14ac:dyDescent="0.25"/>
    <row r="258" s="16" customFormat="1" x14ac:dyDescent="0.25"/>
    <row r="259" s="16" customFormat="1" x14ac:dyDescent="0.25"/>
    <row r="295" s="16" customFormat="1" x14ac:dyDescent="0.25"/>
    <row r="296" s="16" customFormat="1" x14ac:dyDescent="0.25"/>
    <row r="297" s="16" customFormat="1" x14ac:dyDescent="0.25"/>
    <row r="333" s="16" customFormat="1" x14ac:dyDescent="0.25"/>
    <row r="334" s="16" customFormat="1" x14ac:dyDescent="0.25"/>
    <row r="335" s="16" customFormat="1" x14ac:dyDescent="0.25"/>
    <row r="371" s="16" customFormat="1" x14ac:dyDescent="0.25"/>
    <row r="372" s="16" customFormat="1" x14ac:dyDescent="0.25"/>
    <row r="373" s="16" customFormat="1" x14ac:dyDescent="0.25"/>
    <row r="409" s="16" customFormat="1" x14ac:dyDescent="0.25"/>
    <row r="410" s="16" customFormat="1" x14ac:dyDescent="0.25"/>
    <row r="411" s="16" customFormat="1" x14ac:dyDescent="0.25"/>
    <row r="447" s="16" customFormat="1" x14ac:dyDescent="0.25"/>
    <row r="448" s="16" customFormat="1" x14ac:dyDescent="0.25"/>
    <row r="449" s="16" customFormat="1" x14ac:dyDescent="0.25"/>
  </sheetData>
  <mergeCells count="6">
    <mergeCell ref="A1:D1"/>
    <mergeCell ref="A2:D2"/>
    <mergeCell ref="A3:D3"/>
    <mergeCell ref="B5:D5"/>
    <mergeCell ref="A12:D12"/>
    <mergeCell ref="B9:D9"/>
  </mergeCells>
  <pageMargins left="0.70866141732283472" right="0.70866141732283472" top="0.55118110236220474" bottom="0.35433070866141736" header="0" footer="0"/>
  <pageSetup paperSize="9" scale="74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449"/>
  <sheetViews>
    <sheetView view="pageBreakPreview" topLeftCell="A18" zoomScaleNormal="90" zoomScaleSheetLayoutView="100" workbookViewId="0">
      <selection activeCell="A36" sqref="A36:XFD36"/>
    </sheetView>
  </sheetViews>
  <sheetFormatPr defaultColWidth="14.42578125" defaultRowHeight="15" customHeight="1" x14ac:dyDescent="0.25"/>
  <cols>
    <col min="1" max="1" width="57.85546875" style="57" customWidth="1"/>
    <col min="2" max="2" width="10.85546875" style="57" customWidth="1"/>
    <col min="3" max="4" width="17.42578125" style="57" customWidth="1"/>
    <col min="5" max="16384" width="14.42578125" style="57"/>
  </cols>
  <sheetData>
    <row r="1" spans="1:4" x14ac:dyDescent="0.25">
      <c r="A1" s="78" t="s">
        <v>0</v>
      </c>
      <c r="B1" s="77"/>
      <c r="C1" s="77"/>
      <c r="D1" s="77"/>
    </row>
    <row r="2" spans="1:4" x14ac:dyDescent="0.25">
      <c r="A2" s="78" t="s">
        <v>45</v>
      </c>
      <c r="B2" s="77"/>
      <c r="C2" s="77"/>
      <c r="D2" s="77"/>
    </row>
    <row r="3" spans="1:4" x14ac:dyDescent="0.25">
      <c r="A3" s="78" t="s">
        <v>44</v>
      </c>
      <c r="B3" s="77"/>
      <c r="C3" s="77"/>
      <c r="D3" s="77"/>
    </row>
    <row r="4" spans="1:4" x14ac:dyDescent="0.25">
      <c r="A4" s="1"/>
      <c r="B4" s="1"/>
      <c r="C4" s="2"/>
    </row>
    <row r="5" spans="1:4" ht="67.5" customHeight="1" x14ac:dyDescent="0.25">
      <c r="A5" s="60" t="s">
        <v>48</v>
      </c>
      <c r="B5" s="75" t="s">
        <v>73</v>
      </c>
      <c r="C5" s="75"/>
      <c r="D5" s="75"/>
    </row>
    <row r="6" spans="1:4" x14ac:dyDescent="0.25">
      <c r="A6" s="60" t="s">
        <v>49</v>
      </c>
      <c r="B6" s="59" t="s">
        <v>50</v>
      </c>
    </row>
    <row r="7" spans="1:4" x14ac:dyDescent="0.25">
      <c r="A7" s="60" t="s">
        <v>51</v>
      </c>
      <c r="B7" s="59" t="s">
        <v>52</v>
      </c>
    </row>
    <row r="8" spans="1:4" ht="25.5" x14ac:dyDescent="0.25">
      <c r="A8" s="1" t="s">
        <v>53</v>
      </c>
      <c r="B8" s="59" t="s">
        <v>54</v>
      </c>
    </row>
    <row r="9" spans="1:4" ht="38.25" x14ac:dyDescent="0.25">
      <c r="A9" s="1" t="s">
        <v>57</v>
      </c>
      <c r="B9" s="79" t="s">
        <v>58</v>
      </c>
      <c r="C9" s="79"/>
      <c r="D9" s="79"/>
    </row>
    <row r="10" spans="1:4" x14ac:dyDescent="0.25">
      <c r="A10" s="3" t="s">
        <v>46</v>
      </c>
    </row>
    <row r="11" spans="1:4" x14ac:dyDescent="0.25">
      <c r="A11" s="3" t="s">
        <v>1</v>
      </c>
    </row>
    <row r="12" spans="1:4" ht="16.5" thickBot="1" x14ac:dyDescent="0.3">
      <c r="A12" s="76"/>
      <c r="B12" s="77"/>
      <c r="C12" s="77"/>
      <c r="D12" s="77"/>
    </row>
    <row r="13" spans="1:4" ht="36.75" thickBot="1" x14ac:dyDescent="0.3">
      <c r="A13" s="6" t="s">
        <v>2</v>
      </c>
      <c r="B13" s="4" t="s">
        <v>47</v>
      </c>
      <c r="C13" s="4" t="s">
        <v>55</v>
      </c>
      <c r="D13" s="4" t="s">
        <v>56</v>
      </c>
    </row>
    <row r="14" spans="1:4" ht="15.75" thickBot="1" x14ac:dyDescent="0.3">
      <c r="A14" s="5">
        <v>1</v>
      </c>
      <c r="B14" s="9">
        <v>2</v>
      </c>
      <c r="C14" s="9">
        <v>3</v>
      </c>
      <c r="D14" s="9">
        <v>4</v>
      </c>
    </row>
    <row r="15" spans="1:4" s="33" customFormat="1" ht="15.75" thickBot="1" x14ac:dyDescent="0.3">
      <c r="A15" s="31" t="s">
        <v>3</v>
      </c>
      <c r="B15" s="32" t="s">
        <v>4</v>
      </c>
      <c r="C15" s="47">
        <f>C16+C52</f>
        <v>623905.80999999994</v>
      </c>
      <c r="D15" s="47">
        <f>C15</f>
        <v>623905.80999999994</v>
      </c>
    </row>
    <row r="16" spans="1:4" s="28" customFormat="1" ht="24.75" thickBot="1" x14ac:dyDescent="0.3">
      <c r="A16" s="26" t="s">
        <v>28</v>
      </c>
      <c r="B16" s="27">
        <v>2000</v>
      </c>
      <c r="C16" s="62">
        <f>C18+C26+C44</f>
        <v>623905.80999999994</v>
      </c>
      <c r="D16" s="62">
        <f t="shared" ref="D16:D59" si="0">C16</f>
        <v>623905.80999999994</v>
      </c>
    </row>
    <row r="17" spans="1:4" s="36" customFormat="1" ht="15.75" thickBot="1" x14ac:dyDescent="0.3">
      <c r="A17" s="34" t="s">
        <v>5</v>
      </c>
      <c r="B17" s="35">
        <v>2200</v>
      </c>
      <c r="C17" s="63">
        <f>C16</f>
        <v>623905.80999999994</v>
      </c>
      <c r="D17" s="63">
        <f t="shared" si="0"/>
        <v>623905.80999999994</v>
      </c>
    </row>
    <row r="18" spans="1:4" s="39" customFormat="1" ht="15.75" thickBot="1" x14ac:dyDescent="0.3">
      <c r="A18" s="19" t="s">
        <v>6</v>
      </c>
      <c r="B18" s="21">
        <v>2210</v>
      </c>
      <c r="C18" s="46">
        <f>C19+C20+C21+C22+C23+C24+C25</f>
        <v>1041</v>
      </c>
      <c r="D18" s="46">
        <f t="shared" si="0"/>
        <v>1041</v>
      </c>
    </row>
    <row r="19" spans="1:4" s="16" customFormat="1" ht="15.75" thickBot="1" x14ac:dyDescent="0.3">
      <c r="A19" s="20" t="s">
        <v>29</v>
      </c>
      <c r="B19" s="22">
        <v>2210</v>
      </c>
      <c r="C19" s="64">
        <v>0</v>
      </c>
      <c r="D19" s="64">
        <f t="shared" si="0"/>
        <v>0</v>
      </c>
    </row>
    <row r="20" spans="1:4" s="42" customFormat="1" ht="15.75" thickBot="1" x14ac:dyDescent="0.3">
      <c r="A20" s="40" t="s">
        <v>40</v>
      </c>
      <c r="B20" s="41">
        <v>2210</v>
      </c>
      <c r="C20" s="56">
        <v>1041</v>
      </c>
      <c r="D20" s="56">
        <f t="shared" si="0"/>
        <v>1041</v>
      </c>
    </row>
    <row r="21" spans="1:4" s="42" customFormat="1" ht="15.75" thickBot="1" x14ac:dyDescent="0.3">
      <c r="A21" s="40" t="s">
        <v>41</v>
      </c>
      <c r="B21" s="41">
        <v>2210</v>
      </c>
      <c r="C21" s="56">
        <v>0</v>
      </c>
      <c r="D21" s="56">
        <f t="shared" si="0"/>
        <v>0</v>
      </c>
    </row>
    <row r="22" spans="1:4" ht="15.75" thickBot="1" x14ac:dyDescent="0.3">
      <c r="A22" s="17" t="s">
        <v>36</v>
      </c>
      <c r="B22" s="18">
        <v>2210</v>
      </c>
      <c r="C22" s="48">
        <v>0</v>
      </c>
      <c r="D22" s="48">
        <f t="shared" si="0"/>
        <v>0</v>
      </c>
    </row>
    <row r="23" spans="1:4" ht="15.75" thickBot="1" x14ac:dyDescent="0.3">
      <c r="A23" s="17" t="s">
        <v>37</v>
      </c>
      <c r="B23" s="18">
        <v>2210</v>
      </c>
      <c r="C23" s="48">
        <v>0</v>
      </c>
      <c r="D23" s="48">
        <f t="shared" si="0"/>
        <v>0</v>
      </c>
    </row>
    <row r="24" spans="1:4" ht="15.75" thickBot="1" x14ac:dyDescent="0.3">
      <c r="A24" s="17" t="s">
        <v>38</v>
      </c>
      <c r="B24" s="18">
        <v>2210</v>
      </c>
      <c r="C24" s="48">
        <v>0</v>
      </c>
      <c r="D24" s="48">
        <f t="shared" si="0"/>
        <v>0</v>
      </c>
    </row>
    <row r="25" spans="1:4" s="42" customFormat="1" ht="15.75" thickBot="1" x14ac:dyDescent="0.3">
      <c r="A25" s="40" t="s">
        <v>7</v>
      </c>
      <c r="B25" s="41">
        <v>2220</v>
      </c>
      <c r="C25" s="56">
        <v>0</v>
      </c>
      <c r="D25" s="56">
        <f t="shared" si="0"/>
        <v>0</v>
      </c>
    </row>
    <row r="26" spans="1:4" s="39" customFormat="1" ht="15.75" thickBot="1" x14ac:dyDescent="0.3">
      <c r="A26" s="14" t="s">
        <v>8</v>
      </c>
      <c r="B26" s="15">
        <v>2240</v>
      </c>
      <c r="C26" s="44">
        <f>C27+C28+C29+C30+C31+C32+C33+C34+C35+C36+C37+C38+C39+C40+C41+C42+C43</f>
        <v>3345</v>
      </c>
      <c r="D26" s="44">
        <f t="shared" si="0"/>
        <v>3345</v>
      </c>
    </row>
    <row r="27" spans="1:4" ht="15.75" thickBot="1" x14ac:dyDescent="0.3">
      <c r="A27" s="10" t="s">
        <v>35</v>
      </c>
      <c r="B27" s="7">
        <v>2240</v>
      </c>
      <c r="C27" s="45">
        <v>0</v>
      </c>
      <c r="D27" s="45">
        <f t="shared" si="0"/>
        <v>0</v>
      </c>
    </row>
    <row r="28" spans="1:4" ht="15.75" thickBot="1" x14ac:dyDescent="0.3">
      <c r="A28" s="10" t="s">
        <v>10</v>
      </c>
      <c r="B28" s="7">
        <v>2240</v>
      </c>
      <c r="C28" s="45">
        <v>0</v>
      </c>
      <c r="D28" s="45">
        <f t="shared" si="0"/>
        <v>0</v>
      </c>
    </row>
    <row r="29" spans="1:4" ht="15.75" thickBot="1" x14ac:dyDescent="0.3">
      <c r="A29" s="12" t="s">
        <v>82</v>
      </c>
      <c r="B29" s="11">
        <v>2240</v>
      </c>
      <c r="C29" s="45">
        <v>0</v>
      </c>
      <c r="D29" s="45">
        <f t="shared" si="0"/>
        <v>0</v>
      </c>
    </row>
    <row r="30" spans="1:4" ht="15.75" thickBot="1" x14ac:dyDescent="0.3">
      <c r="A30" s="12" t="s">
        <v>31</v>
      </c>
      <c r="B30" s="11">
        <v>2240</v>
      </c>
      <c r="C30" s="45">
        <v>0</v>
      </c>
      <c r="D30" s="45">
        <f t="shared" si="0"/>
        <v>0</v>
      </c>
    </row>
    <row r="31" spans="1:4" ht="15.75" thickBot="1" x14ac:dyDescent="0.3">
      <c r="A31" s="12" t="s">
        <v>32</v>
      </c>
      <c r="B31" s="11">
        <v>2240</v>
      </c>
      <c r="C31" s="45">
        <v>0</v>
      </c>
      <c r="D31" s="45">
        <f t="shared" si="0"/>
        <v>0</v>
      </c>
    </row>
    <row r="32" spans="1:4" ht="15.75" thickBot="1" x14ac:dyDescent="0.3">
      <c r="A32" s="12" t="s">
        <v>33</v>
      </c>
      <c r="B32" s="11">
        <v>2240</v>
      </c>
      <c r="C32" s="45">
        <v>0</v>
      </c>
      <c r="D32" s="45">
        <f t="shared" si="0"/>
        <v>0</v>
      </c>
    </row>
    <row r="33" spans="1:4" ht="15.75" thickBot="1" x14ac:dyDescent="0.3">
      <c r="A33" s="12" t="s">
        <v>34</v>
      </c>
      <c r="B33" s="11">
        <v>2240</v>
      </c>
      <c r="C33" s="45">
        <v>0</v>
      </c>
      <c r="D33" s="45">
        <f t="shared" si="0"/>
        <v>0</v>
      </c>
    </row>
    <row r="34" spans="1:4" ht="15.75" thickBot="1" x14ac:dyDescent="0.3">
      <c r="A34" s="10" t="s">
        <v>16</v>
      </c>
      <c r="B34" s="7">
        <v>2240</v>
      </c>
      <c r="C34" s="45">
        <v>0</v>
      </c>
      <c r="D34" s="45">
        <f t="shared" si="0"/>
        <v>0</v>
      </c>
    </row>
    <row r="35" spans="1:4" ht="15.75" thickBot="1" x14ac:dyDescent="0.3">
      <c r="A35" s="10" t="s">
        <v>21</v>
      </c>
      <c r="B35" s="7">
        <v>2240</v>
      </c>
      <c r="C35" s="45">
        <v>0</v>
      </c>
      <c r="D35" s="45">
        <f t="shared" si="0"/>
        <v>0</v>
      </c>
    </row>
    <row r="36" spans="1:4" s="74" customFormat="1" ht="15.75" customHeight="1" thickBot="1" x14ac:dyDescent="0.3">
      <c r="A36" s="10" t="s">
        <v>83</v>
      </c>
      <c r="B36" s="7">
        <v>2240</v>
      </c>
      <c r="C36" s="45">
        <v>1330</v>
      </c>
      <c r="D36" s="45">
        <f t="shared" si="0"/>
        <v>1330</v>
      </c>
    </row>
    <row r="37" spans="1:4" ht="15.75" thickBot="1" x14ac:dyDescent="0.3">
      <c r="A37" s="10" t="s">
        <v>18</v>
      </c>
      <c r="B37" s="7">
        <v>2240</v>
      </c>
      <c r="C37" s="45">
        <v>0</v>
      </c>
      <c r="D37" s="45">
        <f t="shared" si="0"/>
        <v>0</v>
      </c>
    </row>
    <row r="38" spans="1:4" ht="15.75" thickBot="1" x14ac:dyDescent="0.3">
      <c r="A38" s="10" t="s">
        <v>12</v>
      </c>
      <c r="B38" s="7">
        <v>2240</v>
      </c>
      <c r="C38" s="45">
        <f>515+1500</f>
        <v>2015</v>
      </c>
      <c r="D38" s="45">
        <f t="shared" si="0"/>
        <v>2015</v>
      </c>
    </row>
    <row r="39" spans="1:4" ht="15.75" thickBot="1" x14ac:dyDescent="0.3">
      <c r="A39" s="17" t="s">
        <v>36</v>
      </c>
      <c r="B39" s="7">
        <v>2240</v>
      </c>
      <c r="C39" s="45">
        <v>0</v>
      </c>
      <c r="D39" s="45">
        <f t="shared" si="0"/>
        <v>0</v>
      </c>
    </row>
    <row r="40" spans="1:4" s="58" customFormat="1" ht="15.75" thickBot="1" x14ac:dyDescent="0.3">
      <c r="A40" s="10" t="s">
        <v>43</v>
      </c>
      <c r="B40" s="7">
        <v>2240</v>
      </c>
      <c r="C40" s="45">
        <v>0</v>
      </c>
      <c r="D40" s="45">
        <f t="shared" si="0"/>
        <v>0</v>
      </c>
    </row>
    <row r="41" spans="1:4" s="42" customFormat="1" ht="15.75" thickBot="1" x14ac:dyDescent="0.3">
      <c r="A41" s="10" t="s">
        <v>42</v>
      </c>
      <c r="B41" s="51">
        <v>2240</v>
      </c>
      <c r="C41" s="52">
        <v>0</v>
      </c>
      <c r="D41" s="52">
        <f t="shared" si="0"/>
        <v>0</v>
      </c>
    </row>
    <row r="42" spans="1:4" ht="15.75" thickBot="1" x14ac:dyDescent="0.3">
      <c r="A42" s="10" t="s">
        <v>39</v>
      </c>
      <c r="B42" s="11">
        <v>2240</v>
      </c>
      <c r="C42" s="45">
        <v>0</v>
      </c>
      <c r="D42" s="45">
        <f t="shared" si="0"/>
        <v>0</v>
      </c>
    </row>
    <row r="43" spans="1:4" ht="15.75" thickBot="1" x14ac:dyDescent="0.3">
      <c r="A43" s="10" t="s">
        <v>9</v>
      </c>
      <c r="B43" s="7">
        <v>2240</v>
      </c>
      <c r="C43" s="66">
        <v>0</v>
      </c>
      <c r="D43" s="66">
        <f t="shared" si="0"/>
        <v>0</v>
      </c>
    </row>
    <row r="44" spans="1:4" s="39" customFormat="1" ht="15.75" thickBot="1" x14ac:dyDescent="0.3">
      <c r="A44" s="14" t="s">
        <v>23</v>
      </c>
      <c r="B44" s="15">
        <v>2270</v>
      </c>
      <c r="C44" s="44">
        <f>C45+C46+C47+C48+C49</f>
        <v>619519.80999999994</v>
      </c>
      <c r="D44" s="44">
        <f t="shared" si="0"/>
        <v>619519.80999999994</v>
      </c>
    </row>
    <row r="45" spans="1:4" ht="15.75" thickBot="1" x14ac:dyDescent="0.3">
      <c r="A45" s="10" t="s">
        <v>13</v>
      </c>
      <c r="B45" s="7">
        <v>2271</v>
      </c>
      <c r="C45" s="43">
        <v>580121.24</v>
      </c>
      <c r="D45" s="43">
        <f t="shared" si="0"/>
        <v>580121.24</v>
      </c>
    </row>
    <row r="46" spans="1:4" ht="15.75" thickBot="1" x14ac:dyDescent="0.3">
      <c r="A46" s="10" t="s">
        <v>14</v>
      </c>
      <c r="B46" s="7">
        <v>2272</v>
      </c>
      <c r="C46" s="43">
        <v>6368.35</v>
      </c>
      <c r="D46" s="43">
        <f t="shared" si="0"/>
        <v>6368.35</v>
      </c>
    </row>
    <row r="47" spans="1:4" ht="15.75" thickBot="1" x14ac:dyDescent="0.3">
      <c r="A47" s="10" t="s">
        <v>15</v>
      </c>
      <c r="B47" s="7">
        <v>2273</v>
      </c>
      <c r="C47" s="43">
        <v>32101.82</v>
      </c>
      <c r="D47" s="43">
        <f t="shared" si="0"/>
        <v>32101.82</v>
      </c>
    </row>
    <row r="48" spans="1:4" ht="15.75" thickBot="1" x14ac:dyDescent="0.3">
      <c r="A48" s="10" t="s">
        <v>17</v>
      </c>
      <c r="B48" s="7">
        <v>2274</v>
      </c>
      <c r="C48" s="43">
        <v>0</v>
      </c>
      <c r="D48" s="43">
        <f t="shared" si="0"/>
        <v>0</v>
      </c>
    </row>
    <row r="49" spans="1:4" ht="15.75" thickBot="1" x14ac:dyDescent="0.3">
      <c r="A49" s="10" t="s">
        <v>11</v>
      </c>
      <c r="B49" s="7">
        <v>2275</v>
      </c>
      <c r="C49" s="45">
        <v>928.4</v>
      </c>
      <c r="D49" s="45">
        <f t="shared" si="0"/>
        <v>928.4</v>
      </c>
    </row>
    <row r="50" spans="1:4" s="36" customFormat="1" ht="15.75" thickBot="1" x14ac:dyDescent="0.3">
      <c r="A50" s="37" t="s">
        <v>19</v>
      </c>
      <c r="B50" s="38">
        <v>2700</v>
      </c>
      <c r="C50" s="49">
        <v>0</v>
      </c>
      <c r="D50" s="49">
        <f t="shared" si="0"/>
        <v>0</v>
      </c>
    </row>
    <row r="51" spans="1:4" ht="15.75" thickBot="1" x14ac:dyDescent="0.3">
      <c r="A51" s="10" t="s">
        <v>20</v>
      </c>
      <c r="B51" s="7">
        <v>2730</v>
      </c>
      <c r="C51" s="43">
        <v>0</v>
      </c>
      <c r="D51" s="43">
        <f t="shared" si="0"/>
        <v>0</v>
      </c>
    </row>
    <row r="52" spans="1:4" s="28" customFormat="1" ht="15.75" thickBot="1" x14ac:dyDescent="0.3">
      <c r="A52" s="29" t="s">
        <v>22</v>
      </c>
      <c r="B52" s="30">
        <v>3000</v>
      </c>
      <c r="C52" s="67">
        <f>C53</f>
        <v>0</v>
      </c>
      <c r="D52" s="67">
        <f t="shared" si="0"/>
        <v>0</v>
      </c>
    </row>
    <row r="53" spans="1:4" s="39" customFormat="1" ht="15.75" thickBot="1" x14ac:dyDescent="0.3">
      <c r="A53" s="14" t="s">
        <v>24</v>
      </c>
      <c r="B53" s="15">
        <v>3100</v>
      </c>
      <c r="C53" s="68">
        <f>C54+C55+C56+C57+C58+C59</f>
        <v>0</v>
      </c>
      <c r="D53" s="68">
        <f t="shared" si="0"/>
        <v>0</v>
      </c>
    </row>
    <row r="54" spans="1:4" ht="15.75" thickBot="1" x14ac:dyDescent="0.3">
      <c r="A54" s="10" t="s">
        <v>25</v>
      </c>
      <c r="B54" s="7">
        <v>3110</v>
      </c>
      <c r="C54" s="43">
        <v>0</v>
      </c>
      <c r="D54" s="43">
        <f t="shared" si="0"/>
        <v>0</v>
      </c>
    </row>
    <row r="55" spans="1:4" ht="15.75" thickBot="1" x14ac:dyDescent="0.3">
      <c r="A55" s="17" t="s">
        <v>36</v>
      </c>
      <c r="B55" s="7">
        <v>3110</v>
      </c>
      <c r="C55" s="43">
        <v>0</v>
      </c>
      <c r="D55" s="43">
        <f t="shared" si="0"/>
        <v>0</v>
      </c>
    </row>
    <row r="56" spans="1:4" ht="15.75" thickBot="1" x14ac:dyDescent="0.3">
      <c r="A56" s="17" t="s">
        <v>37</v>
      </c>
      <c r="B56" s="7">
        <v>3110</v>
      </c>
      <c r="C56" s="43">
        <v>0</v>
      </c>
      <c r="D56" s="43">
        <f t="shared" si="0"/>
        <v>0</v>
      </c>
    </row>
    <row r="57" spans="1:4" ht="15.75" thickBot="1" x14ac:dyDescent="0.3">
      <c r="A57" s="17" t="s">
        <v>38</v>
      </c>
      <c r="B57" s="7">
        <v>3110</v>
      </c>
      <c r="C57" s="43">
        <v>0</v>
      </c>
      <c r="D57" s="43">
        <f t="shared" si="0"/>
        <v>0</v>
      </c>
    </row>
    <row r="58" spans="1:4" ht="15.75" thickBot="1" x14ac:dyDescent="0.3">
      <c r="A58" s="10" t="s">
        <v>26</v>
      </c>
      <c r="B58" s="7">
        <v>3120</v>
      </c>
      <c r="C58" s="43">
        <v>0</v>
      </c>
      <c r="D58" s="43">
        <f t="shared" si="0"/>
        <v>0</v>
      </c>
    </row>
    <row r="59" spans="1:4" ht="15.75" thickBot="1" x14ac:dyDescent="0.3">
      <c r="A59" s="10" t="s">
        <v>27</v>
      </c>
      <c r="B59" s="7">
        <v>3130</v>
      </c>
      <c r="C59" s="43">
        <v>0</v>
      </c>
      <c r="D59" s="43">
        <f t="shared" si="0"/>
        <v>0</v>
      </c>
    </row>
    <row r="60" spans="1:4" ht="18" x14ac:dyDescent="0.25">
      <c r="A60" s="8"/>
      <c r="C60" s="70"/>
      <c r="D60" s="70"/>
    </row>
    <row r="61" spans="1:4" ht="15" customHeight="1" x14ac:dyDescent="0.25">
      <c r="C61" s="70"/>
      <c r="D61" s="70"/>
    </row>
    <row r="67" s="16" customFormat="1" x14ac:dyDescent="0.25"/>
    <row r="68" s="16" customFormat="1" x14ac:dyDescent="0.25"/>
    <row r="69" s="16" customFormat="1" x14ac:dyDescent="0.25"/>
    <row r="105" s="16" customFormat="1" x14ac:dyDescent="0.25"/>
    <row r="106" s="16" customFormat="1" x14ac:dyDescent="0.25"/>
    <row r="107" s="16" customFormat="1" x14ac:dyDescent="0.25"/>
    <row r="143" s="16" customFormat="1" x14ac:dyDescent="0.25"/>
    <row r="144" s="16" customFormat="1" x14ac:dyDescent="0.25"/>
    <row r="145" s="16" customFormat="1" x14ac:dyDescent="0.25"/>
    <row r="181" s="16" customFormat="1" x14ac:dyDescent="0.25"/>
    <row r="182" s="16" customFormat="1" x14ac:dyDescent="0.25"/>
    <row r="183" s="16" customFormat="1" x14ac:dyDescent="0.25"/>
    <row r="219" s="16" customFormat="1" x14ac:dyDescent="0.25"/>
    <row r="220" s="16" customFormat="1" x14ac:dyDescent="0.25"/>
    <row r="221" s="16" customFormat="1" x14ac:dyDescent="0.25"/>
    <row r="257" s="16" customFormat="1" x14ac:dyDescent="0.25"/>
    <row r="258" s="16" customFormat="1" x14ac:dyDescent="0.25"/>
    <row r="259" s="16" customFormat="1" x14ac:dyDescent="0.25"/>
    <row r="295" s="16" customFormat="1" x14ac:dyDescent="0.25"/>
    <row r="296" s="16" customFormat="1" x14ac:dyDescent="0.25"/>
    <row r="297" s="16" customFormat="1" x14ac:dyDescent="0.25"/>
    <row r="333" s="16" customFormat="1" x14ac:dyDescent="0.25"/>
    <row r="334" s="16" customFormat="1" x14ac:dyDescent="0.25"/>
    <row r="335" s="16" customFormat="1" x14ac:dyDescent="0.25"/>
    <row r="371" s="16" customFormat="1" x14ac:dyDescent="0.25"/>
    <row r="372" s="16" customFormat="1" x14ac:dyDescent="0.25"/>
    <row r="373" s="16" customFormat="1" x14ac:dyDescent="0.25"/>
    <row r="409" s="16" customFormat="1" x14ac:dyDescent="0.25"/>
    <row r="410" s="16" customFormat="1" x14ac:dyDescent="0.25"/>
    <row r="411" s="16" customFormat="1" x14ac:dyDescent="0.25"/>
    <row r="447" s="16" customFormat="1" x14ac:dyDescent="0.25"/>
    <row r="448" s="16" customFormat="1" x14ac:dyDescent="0.25"/>
    <row r="449" s="16" customFormat="1" x14ac:dyDescent="0.25"/>
  </sheetData>
  <mergeCells count="6">
    <mergeCell ref="A1:D1"/>
    <mergeCell ref="A2:D2"/>
    <mergeCell ref="A3:D3"/>
    <mergeCell ref="B5:D5"/>
    <mergeCell ref="A12:D12"/>
    <mergeCell ref="B9:D9"/>
  </mergeCells>
  <pageMargins left="0.70866141732283472" right="0.70866141732283472" top="0.55118110236220474" bottom="0.35433070866141736" header="0" footer="0"/>
  <pageSetup paperSize="9" scale="74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449"/>
  <sheetViews>
    <sheetView view="pageBreakPreview" topLeftCell="A36" zoomScaleNormal="70" zoomScaleSheetLayoutView="100" workbookViewId="0">
      <selection activeCell="C60" sqref="C60"/>
    </sheetView>
  </sheetViews>
  <sheetFormatPr defaultColWidth="14.42578125" defaultRowHeight="15" customHeight="1" x14ac:dyDescent="0.25"/>
  <cols>
    <col min="1" max="1" width="57.85546875" style="57" customWidth="1"/>
    <col min="2" max="2" width="10.85546875" style="57" customWidth="1"/>
    <col min="3" max="4" width="17.42578125" style="57" customWidth="1"/>
    <col min="5" max="16384" width="14.42578125" style="57"/>
  </cols>
  <sheetData>
    <row r="1" spans="1:4" x14ac:dyDescent="0.25">
      <c r="A1" s="78" t="s">
        <v>0</v>
      </c>
      <c r="B1" s="77"/>
      <c r="C1" s="77"/>
      <c r="D1" s="77"/>
    </row>
    <row r="2" spans="1:4" x14ac:dyDescent="0.25">
      <c r="A2" s="78" t="s">
        <v>45</v>
      </c>
      <c r="B2" s="77"/>
      <c r="C2" s="77"/>
      <c r="D2" s="77"/>
    </row>
    <row r="3" spans="1:4" x14ac:dyDescent="0.25">
      <c r="A3" s="78" t="s">
        <v>44</v>
      </c>
      <c r="B3" s="77"/>
      <c r="C3" s="77"/>
      <c r="D3" s="77"/>
    </row>
    <row r="4" spans="1:4" x14ac:dyDescent="0.25">
      <c r="A4" s="1"/>
      <c r="B4" s="1"/>
      <c r="C4" s="2"/>
    </row>
    <row r="5" spans="1:4" ht="67.5" customHeight="1" x14ac:dyDescent="0.25">
      <c r="A5" s="60" t="s">
        <v>48</v>
      </c>
      <c r="B5" s="75" t="s">
        <v>74</v>
      </c>
      <c r="C5" s="75"/>
      <c r="D5" s="75"/>
    </row>
    <row r="6" spans="1:4" x14ac:dyDescent="0.25">
      <c r="A6" s="60" t="s">
        <v>49</v>
      </c>
      <c r="B6" s="59" t="s">
        <v>50</v>
      </c>
    </row>
    <row r="7" spans="1:4" x14ac:dyDescent="0.25">
      <c r="A7" s="60" t="s">
        <v>51</v>
      </c>
      <c r="B7" s="59" t="s">
        <v>52</v>
      </c>
    </row>
    <row r="8" spans="1:4" ht="25.5" x14ac:dyDescent="0.25">
      <c r="A8" s="1" t="s">
        <v>53</v>
      </c>
      <c r="B8" s="59" t="s">
        <v>54</v>
      </c>
    </row>
    <row r="9" spans="1:4" ht="38.25" x14ac:dyDescent="0.25">
      <c r="A9" s="1" t="s">
        <v>57</v>
      </c>
      <c r="B9" s="79" t="s">
        <v>58</v>
      </c>
      <c r="C9" s="79"/>
      <c r="D9" s="79"/>
    </row>
    <row r="10" spans="1:4" x14ac:dyDescent="0.25">
      <c r="A10" s="3" t="s">
        <v>46</v>
      </c>
    </row>
    <row r="11" spans="1:4" x14ac:dyDescent="0.25">
      <c r="A11" s="3" t="s">
        <v>1</v>
      </c>
    </row>
    <row r="12" spans="1:4" ht="16.5" thickBot="1" x14ac:dyDescent="0.3">
      <c r="A12" s="76"/>
      <c r="B12" s="77"/>
      <c r="C12" s="77"/>
      <c r="D12" s="77"/>
    </row>
    <row r="13" spans="1:4" ht="36.75" thickBot="1" x14ac:dyDescent="0.3">
      <c r="A13" s="6" t="s">
        <v>2</v>
      </c>
      <c r="B13" s="4" t="s">
        <v>47</v>
      </c>
      <c r="C13" s="4" t="s">
        <v>55</v>
      </c>
      <c r="D13" s="4" t="s">
        <v>56</v>
      </c>
    </row>
    <row r="14" spans="1:4" ht="15.75" thickBot="1" x14ac:dyDescent="0.3">
      <c r="A14" s="5">
        <v>1</v>
      </c>
      <c r="B14" s="9">
        <v>2</v>
      </c>
      <c r="C14" s="9">
        <v>3</v>
      </c>
      <c r="D14" s="9">
        <v>4</v>
      </c>
    </row>
    <row r="15" spans="1:4" s="33" customFormat="1" ht="15.75" thickBot="1" x14ac:dyDescent="0.3">
      <c r="A15" s="31" t="s">
        <v>3</v>
      </c>
      <c r="B15" s="32" t="s">
        <v>4</v>
      </c>
      <c r="C15" s="47">
        <f>C16+C53</f>
        <v>819319.69000000006</v>
      </c>
      <c r="D15" s="47">
        <f>C15</f>
        <v>819319.69000000006</v>
      </c>
    </row>
    <row r="16" spans="1:4" s="28" customFormat="1" ht="24.75" thickBot="1" x14ac:dyDescent="0.3">
      <c r="A16" s="26" t="s">
        <v>28</v>
      </c>
      <c r="B16" s="27">
        <v>2000</v>
      </c>
      <c r="C16" s="62">
        <f>C18+C26+C44</f>
        <v>700919.29</v>
      </c>
      <c r="D16" s="62">
        <f t="shared" ref="D16:D59" si="0">C16</f>
        <v>700919.29</v>
      </c>
    </row>
    <row r="17" spans="1:4" s="36" customFormat="1" ht="15.75" thickBot="1" x14ac:dyDescent="0.3">
      <c r="A17" s="34" t="s">
        <v>5</v>
      </c>
      <c r="B17" s="35">
        <v>2200</v>
      </c>
      <c r="C17" s="63">
        <f>C16</f>
        <v>700919.29</v>
      </c>
      <c r="D17" s="63">
        <f t="shared" si="0"/>
        <v>700919.29</v>
      </c>
    </row>
    <row r="18" spans="1:4" s="39" customFormat="1" ht="15.75" thickBot="1" x14ac:dyDescent="0.3">
      <c r="A18" s="19" t="s">
        <v>6</v>
      </c>
      <c r="B18" s="21">
        <v>2210</v>
      </c>
      <c r="C18" s="46">
        <f>C19+C20+C21+C22+C23+C24+C25</f>
        <v>696</v>
      </c>
      <c r="D18" s="46">
        <f t="shared" si="0"/>
        <v>696</v>
      </c>
    </row>
    <row r="19" spans="1:4" s="16" customFormat="1" ht="15.75" thickBot="1" x14ac:dyDescent="0.3">
      <c r="A19" s="20" t="s">
        <v>29</v>
      </c>
      <c r="B19" s="22">
        <v>2210</v>
      </c>
      <c r="C19" s="64">
        <v>0</v>
      </c>
      <c r="D19" s="64">
        <f t="shared" si="0"/>
        <v>0</v>
      </c>
    </row>
    <row r="20" spans="1:4" s="42" customFormat="1" ht="15.75" thickBot="1" x14ac:dyDescent="0.3">
      <c r="A20" s="40" t="s">
        <v>40</v>
      </c>
      <c r="B20" s="41">
        <v>2210</v>
      </c>
      <c r="C20" s="56">
        <v>696</v>
      </c>
      <c r="D20" s="56">
        <f t="shared" si="0"/>
        <v>696</v>
      </c>
    </row>
    <row r="21" spans="1:4" s="42" customFormat="1" ht="15.75" thickBot="1" x14ac:dyDescent="0.3">
      <c r="A21" s="40" t="s">
        <v>41</v>
      </c>
      <c r="B21" s="41">
        <v>2210</v>
      </c>
      <c r="C21" s="56">
        <v>0</v>
      </c>
      <c r="D21" s="56">
        <f t="shared" si="0"/>
        <v>0</v>
      </c>
    </row>
    <row r="22" spans="1:4" ht="15.75" thickBot="1" x14ac:dyDescent="0.3">
      <c r="A22" s="17" t="s">
        <v>36</v>
      </c>
      <c r="B22" s="18">
        <v>2210</v>
      </c>
      <c r="C22" s="48">
        <v>0</v>
      </c>
      <c r="D22" s="48">
        <f t="shared" si="0"/>
        <v>0</v>
      </c>
    </row>
    <row r="23" spans="1:4" ht="15.75" thickBot="1" x14ac:dyDescent="0.3">
      <c r="A23" s="17" t="s">
        <v>37</v>
      </c>
      <c r="B23" s="18">
        <v>2210</v>
      </c>
      <c r="C23" s="48">
        <v>0</v>
      </c>
      <c r="D23" s="48">
        <f t="shared" si="0"/>
        <v>0</v>
      </c>
    </row>
    <row r="24" spans="1:4" ht="15.75" thickBot="1" x14ac:dyDescent="0.3">
      <c r="A24" s="17" t="s">
        <v>38</v>
      </c>
      <c r="B24" s="18">
        <v>2210</v>
      </c>
      <c r="C24" s="48">
        <v>0</v>
      </c>
      <c r="D24" s="48">
        <f t="shared" si="0"/>
        <v>0</v>
      </c>
    </row>
    <row r="25" spans="1:4" s="42" customFormat="1" ht="15.75" thickBot="1" x14ac:dyDescent="0.3">
      <c r="A25" s="40" t="s">
        <v>7</v>
      </c>
      <c r="B25" s="41">
        <v>2220</v>
      </c>
      <c r="C25" s="56">
        <v>0</v>
      </c>
      <c r="D25" s="56">
        <f t="shared" si="0"/>
        <v>0</v>
      </c>
    </row>
    <row r="26" spans="1:4" s="39" customFormat="1" ht="15.75" thickBot="1" x14ac:dyDescent="0.3">
      <c r="A26" s="14" t="s">
        <v>8</v>
      </c>
      <c r="B26" s="15">
        <v>2240</v>
      </c>
      <c r="C26" s="44">
        <f>C27+C28+C29+C30+C31+C32+C33+C34+C35+C36+C37+C38+C39+C40+C41+C42++C43</f>
        <v>3945</v>
      </c>
      <c r="D26" s="44">
        <f t="shared" si="0"/>
        <v>3945</v>
      </c>
    </row>
    <row r="27" spans="1:4" ht="15.75" thickBot="1" x14ac:dyDescent="0.3">
      <c r="A27" s="10" t="s">
        <v>35</v>
      </c>
      <c r="B27" s="7">
        <v>2240</v>
      </c>
      <c r="C27" s="45">
        <v>0</v>
      </c>
      <c r="D27" s="45">
        <f t="shared" si="0"/>
        <v>0</v>
      </c>
    </row>
    <row r="28" spans="1:4" ht="15.75" thickBot="1" x14ac:dyDescent="0.3">
      <c r="A28" s="10" t="s">
        <v>10</v>
      </c>
      <c r="B28" s="7">
        <v>2240</v>
      </c>
      <c r="C28" s="45">
        <v>0</v>
      </c>
      <c r="D28" s="45">
        <f t="shared" si="0"/>
        <v>0</v>
      </c>
    </row>
    <row r="29" spans="1:4" ht="15.75" thickBot="1" x14ac:dyDescent="0.3">
      <c r="A29" s="12" t="s">
        <v>82</v>
      </c>
      <c r="B29" s="11">
        <v>2240</v>
      </c>
      <c r="C29" s="45">
        <v>0</v>
      </c>
      <c r="D29" s="45">
        <f t="shared" si="0"/>
        <v>0</v>
      </c>
    </row>
    <row r="30" spans="1:4" ht="15.75" thickBot="1" x14ac:dyDescent="0.3">
      <c r="A30" s="12" t="s">
        <v>31</v>
      </c>
      <c r="B30" s="11">
        <v>2240</v>
      </c>
      <c r="C30" s="45">
        <v>0</v>
      </c>
      <c r="D30" s="45">
        <f t="shared" si="0"/>
        <v>0</v>
      </c>
    </row>
    <row r="31" spans="1:4" ht="15.75" thickBot="1" x14ac:dyDescent="0.3">
      <c r="A31" s="12" t="s">
        <v>32</v>
      </c>
      <c r="B31" s="11">
        <v>2240</v>
      </c>
      <c r="C31" s="45">
        <v>0</v>
      </c>
      <c r="D31" s="45">
        <f t="shared" si="0"/>
        <v>0</v>
      </c>
    </row>
    <row r="32" spans="1:4" ht="15.75" thickBot="1" x14ac:dyDescent="0.3">
      <c r="A32" s="12" t="s">
        <v>33</v>
      </c>
      <c r="B32" s="11">
        <v>2240</v>
      </c>
      <c r="C32" s="45">
        <v>0</v>
      </c>
      <c r="D32" s="45">
        <f t="shared" si="0"/>
        <v>0</v>
      </c>
    </row>
    <row r="33" spans="1:4" ht="15.75" thickBot="1" x14ac:dyDescent="0.3">
      <c r="A33" s="12" t="s">
        <v>34</v>
      </c>
      <c r="B33" s="11">
        <v>2240</v>
      </c>
      <c r="C33" s="45">
        <v>0</v>
      </c>
      <c r="D33" s="45">
        <f t="shared" si="0"/>
        <v>0</v>
      </c>
    </row>
    <row r="34" spans="1:4" ht="15.75" thickBot="1" x14ac:dyDescent="0.3">
      <c r="A34" s="10" t="s">
        <v>16</v>
      </c>
      <c r="B34" s="7">
        <v>2240</v>
      </c>
      <c r="C34" s="45">
        <v>0</v>
      </c>
      <c r="D34" s="45">
        <f t="shared" si="0"/>
        <v>0</v>
      </c>
    </row>
    <row r="35" spans="1:4" ht="15.75" thickBot="1" x14ac:dyDescent="0.3">
      <c r="A35" s="10" t="s">
        <v>21</v>
      </c>
      <c r="B35" s="7">
        <v>2240</v>
      </c>
      <c r="C35" s="45">
        <v>0</v>
      </c>
      <c r="D35" s="45">
        <f t="shared" si="0"/>
        <v>0</v>
      </c>
    </row>
    <row r="36" spans="1:4" s="74" customFormat="1" ht="15.75" customHeight="1" thickBot="1" x14ac:dyDescent="0.3">
      <c r="A36" s="10" t="s">
        <v>83</v>
      </c>
      <c r="B36" s="7">
        <v>2240</v>
      </c>
      <c r="C36" s="45">
        <v>1330</v>
      </c>
      <c r="D36" s="45">
        <f t="shared" si="0"/>
        <v>1330</v>
      </c>
    </row>
    <row r="37" spans="1:4" ht="15.75" thickBot="1" x14ac:dyDescent="0.3">
      <c r="A37" s="10" t="s">
        <v>18</v>
      </c>
      <c r="B37" s="7">
        <v>2240</v>
      </c>
      <c r="C37" s="45">
        <v>0</v>
      </c>
      <c r="D37" s="45">
        <f t="shared" si="0"/>
        <v>0</v>
      </c>
    </row>
    <row r="38" spans="1:4" ht="15.75" thickBot="1" x14ac:dyDescent="0.3">
      <c r="A38" s="10" t="s">
        <v>12</v>
      </c>
      <c r="B38" s="7">
        <v>2240</v>
      </c>
      <c r="C38" s="45">
        <f>515+2100</f>
        <v>2615</v>
      </c>
      <c r="D38" s="45">
        <f t="shared" si="0"/>
        <v>2615</v>
      </c>
    </row>
    <row r="39" spans="1:4" ht="15.75" thickBot="1" x14ac:dyDescent="0.3">
      <c r="A39" s="17" t="s">
        <v>36</v>
      </c>
      <c r="B39" s="7">
        <v>2240</v>
      </c>
      <c r="C39" s="45">
        <v>0</v>
      </c>
      <c r="D39" s="45">
        <f t="shared" si="0"/>
        <v>0</v>
      </c>
    </row>
    <row r="40" spans="1:4" s="54" customFormat="1" ht="16.5" thickBot="1" x14ac:dyDescent="0.3">
      <c r="A40" s="53" t="s">
        <v>43</v>
      </c>
      <c r="B40" s="55">
        <v>2240</v>
      </c>
      <c r="C40" s="65">
        <v>0</v>
      </c>
      <c r="D40" s="65">
        <f t="shared" si="0"/>
        <v>0</v>
      </c>
    </row>
    <row r="41" spans="1:4" s="42" customFormat="1" ht="15.75" thickBot="1" x14ac:dyDescent="0.3">
      <c r="A41" s="50" t="s">
        <v>42</v>
      </c>
      <c r="B41" s="51">
        <v>2240</v>
      </c>
      <c r="C41" s="52">
        <v>0</v>
      </c>
      <c r="D41" s="52">
        <f t="shared" si="0"/>
        <v>0</v>
      </c>
    </row>
    <row r="42" spans="1:4" ht="15.75" thickBot="1" x14ac:dyDescent="0.3">
      <c r="A42" s="25" t="s">
        <v>39</v>
      </c>
      <c r="B42" s="11">
        <v>2240</v>
      </c>
      <c r="C42" s="45">
        <v>0</v>
      </c>
      <c r="D42" s="45">
        <f t="shared" si="0"/>
        <v>0</v>
      </c>
    </row>
    <row r="43" spans="1:4" ht="15.75" thickBot="1" x14ac:dyDescent="0.3">
      <c r="A43" s="10" t="s">
        <v>9</v>
      </c>
      <c r="B43" s="7">
        <v>2240</v>
      </c>
      <c r="C43" s="66">
        <v>0</v>
      </c>
      <c r="D43" s="66">
        <f t="shared" si="0"/>
        <v>0</v>
      </c>
    </row>
    <row r="44" spans="1:4" s="39" customFormat="1" ht="15.75" thickBot="1" x14ac:dyDescent="0.3">
      <c r="A44" s="14" t="s">
        <v>23</v>
      </c>
      <c r="B44" s="15">
        <v>2270</v>
      </c>
      <c r="C44" s="44">
        <f>C45+C46+C47+C48+C49</f>
        <v>696278.29</v>
      </c>
      <c r="D44" s="44">
        <f t="shared" si="0"/>
        <v>696278.29</v>
      </c>
    </row>
    <row r="45" spans="1:4" ht="15.75" thickBot="1" x14ac:dyDescent="0.3">
      <c r="A45" s="10" t="s">
        <v>13</v>
      </c>
      <c r="B45" s="7">
        <v>2271</v>
      </c>
      <c r="C45" s="43">
        <v>615045.22</v>
      </c>
      <c r="D45" s="43">
        <f t="shared" si="0"/>
        <v>615045.22</v>
      </c>
    </row>
    <row r="46" spans="1:4" ht="15.75" thickBot="1" x14ac:dyDescent="0.3">
      <c r="A46" s="10" t="s">
        <v>14</v>
      </c>
      <c r="B46" s="7">
        <v>2272</v>
      </c>
      <c r="C46" s="43">
        <v>7195.06</v>
      </c>
      <c r="D46" s="43">
        <f t="shared" si="0"/>
        <v>7195.06</v>
      </c>
    </row>
    <row r="47" spans="1:4" ht="15.75" thickBot="1" x14ac:dyDescent="0.3">
      <c r="A47" s="10" t="s">
        <v>15</v>
      </c>
      <c r="B47" s="7">
        <v>2273</v>
      </c>
      <c r="C47" s="43">
        <v>73109.63</v>
      </c>
      <c r="D47" s="43">
        <f t="shared" si="0"/>
        <v>73109.63</v>
      </c>
    </row>
    <row r="48" spans="1:4" ht="15.75" thickBot="1" x14ac:dyDescent="0.3">
      <c r="A48" s="10" t="s">
        <v>17</v>
      </c>
      <c r="B48" s="7">
        <v>2274</v>
      </c>
      <c r="C48" s="43">
        <v>0</v>
      </c>
      <c r="D48" s="43">
        <f t="shared" si="0"/>
        <v>0</v>
      </c>
    </row>
    <row r="49" spans="1:4" ht="15.75" thickBot="1" x14ac:dyDescent="0.3">
      <c r="A49" s="10" t="s">
        <v>11</v>
      </c>
      <c r="B49" s="7">
        <v>2275</v>
      </c>
      <c r="C49" s="45">
        <v>928.38</v>
      </c>
      <c r="D49" s="45">
        <f t="shared" si="0"/>
        <v>928.38</v>
      </c>
    </row>
    <row r="50" spans="1:4" s="36" customFormat="1" ht="15.75" thickBot="1" x14ac:dyDescent="0.3">
      <c r="A50" s="37" t="s">
        <v>19</v>
      </c>
      <c r="B50" s="38">
        <v>2700</v>
      </c>
      <c r="C50" s="49">
        <v>0</v>
      </c>
      <c r="D50" s="49">
        <f t="shared" si="0"/>
        <v>0</v>
      </c>
    </row>
    <row r="51" spans="1:4" ht="15.75" thickBot="1" x14ac:dyDescent="0.3">
      <c r="A51" s="10" t="s">
        <v>20</v>
      </c>
      <c r="B51" s="7">
        <v>2730</v>
      </c>
      <c r="C51" s="43">
        <v>0</v>
      </c>
      <c r="D51" s="43">
        <f t="shared" si="0"/>
        <v>0</v>
      </c>
    </row>
    <row r="52" spans="1:4" s="28" customFormat="1" ht="15.75" thickBot="1" x14ac:dyDescent="0.3">
      <c r="A52" s="29" t="s">
        <v>22</v>
      </c>
      <c r="B52" s="30">
        <v>3000</v>
      </c>
      <c r="C52" s="67">
        <f>C53</f>
        <v>118400.4</v>
      </c>
      <c r="D52" s="67">
        <f t="shared" si="0"/>
        <v>118400.4</v>
      </c>
    </row>
    <row r="53" spans="1:4" s="39" customFormat="1" ht="15.75" thickBot="1" x14ac:dyDescent="0.3">
      <c r="A53" s="14" t="s">
        <v>24</v>
      </c>
      <c r="B53" s="15">
        <v>3100</v>
      </c>
      <c r="C53" s="68">
        <f>C54+C55+C56+C57+C58+C59</f>
        <v>118400.4</v>
      </c>
      <c r="D53" s="68">
        <f t="shared" si="0"/>
        <v>118400.4</v>
      </c>
    </row>
    <row r="54" spans="1:4" ht="15.75" thickBot="1" x14ac:dyDescent="0.3">
      <c r="A54" s="10" t="s">
        <v>25</v>
      </c>
      <c r="B54" s="7">
        <v>3110</v>
      </c>
      <c r="C54" s="43">
        <v>0</v>
      </c>
      <c r="D54" s="43">
        <f t="shared" si="0"/>
        <v>0</v>
      </c>
    </row>
    <row r="55" spans="1:4" ht="15.75" thickBot="1" x14ac:dyDescent="0.3">
      <c r="A55" s="17" t="s">
        <v>36</v>
      </c>
      <c r="B55" s="7">
        <v>3110</v>
      </c>
      <c r="C55" s="43">
        <v>0</v>
      </c>
      <c r="D55" s="43">
        <f t="shared" si="0"/>
        <v>0</v>
      </c>
    </row>
    <row r="56" spans="1:4" ht="15.75" thickBot="1" x14ac:dyDescent="0.3">
      <c r="A56" s="17" t="s">
        <v>37</v>
      </c>
      <c r="B56" s="7">
        <v>3110</v>
      </c>
      <c r="C56" s="43">
        <v>0</v>
      </c>
      <c r="D56" s="43">
        <f t="shared" si="0"/>
        <v>0</v>
      </c>
    </row>
    <row r="57" spans="1:4" ht="15.75" thickBot="1" x14ac:dyDescent="0.3">
      <c r="A57" s="17" t="s">
        <v>38</v>
      </c>
      <c r="B57" s="7">
        <v>3110</v>
      </c>
      <c r="C57" s="43">
        <v>0</v>
      </c>
      <c r="D57" s="43">
        <f t="shared" si="0"/>
        <v>0</v>
      </c>
    </row>
    <row r="58" spans="1:4" ht="15.75" thickBot="1" x14ac:dyDescent="0.3">
      <c r="A58" s="10" t="s">
        <v>26</v>
      </c>
      <c r="B58" s="7">
        <v>3120</v>
      </c>
      <c r="C58" s="43">
        <v>0</v>
      </c>
      <c r="D58" s="43">
        <f t="shared" si="0"/>
        <v>0</v>
      </c>
    </row>
    <row r="59" spans="1:4" ht="15.75" thickBot="1" x14ac:dyDescent="0.3">
      <c r="A59" s="10" t="s">
        <v>27</v>
      </c>
      <c r="B59" s="7">
        <v>3130</v>
      </c>
      <c r="C59" s="43">
        <v>118400.4</v>
      </c>
      <c r="D59" s="43">
        <f t="shared" si="0"/>
        <v>118400.4</v>
      </c>
    </row>
    <row r="60" spans="1:4" ht="18" x14ac:dyDescent="0.25">
      <c r="A60" s="8"/>
      <c r="C60" s="70"/>
      <c r="D60" s="70"/>
    </row>
    <row r="61" spans="1:4" ht="15" customHeight="1" x14ac:dyDescent="0.25">
      <c r="C61" s="70"/>
      <c r="D61" s="70"/>
    </row>
    <row r="67" s="16" customFormat="1" x14ac:dyDescent="0.25"/>
    <row r="68" s="16" customFormat="1" x14ac:dyDescent="0.25"/>
    <row r="69" s="16" customFormat="1" x14ac:dyDescent="0.25"/>
    <row r="105" s="16" customFormat="1" x14ac:dyDescent="0.25"/>
    <row r="106" s="16" customFormat="1" x14ac:dyDescent="0.25"/>
    <row r="107" s="16" customFormat="1" x14ac:dyDescent="0.25"/>
    <row r="143" s="16" customFormat="1" x14ac:dyDescent="0.25"/>
    <row r="144" s="16" customFormat="1" x14ac:dyDescent="0.25"/>
    <row r="145" s="16" customFormat="1" x14ac:dyDescent="0.25"/>
    <row r="181" s="16" customFormat="1" x14ac:dyDescent="0.25"/>
    <row r="182" s="16" customFormat="1" x14ac:dyDescent="0.25"/>
    <row r="183" s="16" customFormat="1" x14ac:dyDescent="0.25"/>
    <row r="219" s="16" customFormat="1" x14ac:dyDescent="0.25"/>
    <row r="220" s="16" customFormat="1" x14ac:dyDescent="0.25"/>
    <row r="221" s="16" customFormat="1" x14ac:dyDescent="0.25"/>
    <row r="257" s="16" customFormat="1" x14ac:dyDescent="0.25"/>
    <row r="258" s="16" customFormat="1" x14ac:dyDescent="0.25"/>
    <row r="259" s="16" customFormat="1" x14ac:dyDescent="0.25"/>
    <row r="295" s="16" customFormat="1" x14ac:dyDescent="0.25"/>
    <row r="296" s="16" customFormat="1" x14ac:dyDescent="0.25"/>
    <row r="297" s="16" customFormat="1" x14ac:dyDescent="0.25"/>
    <row r="333" s="16" customFormat="1" x14ac:dyDescent="0.25"/>
    <row r="334" s="16" customFormat="1" x14ac:dyDescent="0.25"/>
    <row r="335" s="16" customFormat="1" x14ac:dyDescent="0.25"/>
    <row r="371" s="16" customFormat="1" x14ac:dyDescent="0.25"/>
    <row r="372" s="16" customFormat="1" x14ac:dyDescent="0.25"/>
    <row r="373" s="16" customFormat="1" x14ac:dyDescent="0.25"/>
    <row r="409" s="16" customFormat="1" x14ac:dyDescent="0.25"/>
    <row r="410" s="16" customFormat="1" x14ac:dyDescent="0.25"/>
    <row r="411" s="16" customFormat="1" x14ac:dyDescent="0.25"/>
    <row r="447" s="16" customFormat="1" x14ac:dyDescent="0.25"/>
    <row r="448" s="16" customFormat="1" x14ac:dyDescent="0.25"/>
    <row r="449" s="16" customFormat="1" x14ac:dyDescent="0.25"/>
  </sheetData>
  <mergeCells count="6">
    <mergeCell ref="A1:D1"/>
    <mergeCell ref="A2:D2"/>
    <mergeCell ref="A3:D3"/>
    <mergeCell ref="B5:D5"/>
    <mergeCell ref="A12:D12"/>
    <mergeCell ref="B9:D9"/>
  </mergeCells>
  <pageMargins left="0.70866141732283472" right="0.70866141732283472" top="0.55118110236220474" bottom="0.35433070866141736" header="0" footer="0"/>
  <pageSetup paperSize="9" scale="74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449"/>
  <sheetViews>
    <sheetView tabSelected="1" view="pageBreakPreview" topLeftCell="A39" zoomScaleNormal="80" zoomScaleSheetLayoutView="100" workbookViewId="0">
      <selection activeCell="C60" sqref="C60"/>
    </sheetView>
  </sheetViews>
  <sheetFormatPr defaultColWidth="14.42578125" defaultRowHeight="15" customHeight="1" x14ac:dyDescent="0.25"/>
  <cols>
    <col min="1" max="1" width="57.85546875" style="57" customWidth="1"/>
    <col min="2" max="2" width="10.85546875" style="57" customWidth="1"/>
    <col min="3" max="4" width="17.42578125" style="57" customWidth="1"/>
    <col min="5" max="16384" width="14.42578125" style="57"/>
  </cols>
  <sheetData>
    <row r="1" spans="1:4" x14ac:dyDescent="0.25">
      <c r="A1" s="78" t="s">
        <v>0</v>
      </c>
      <c r="B1" s="77"/>
      <c r="C1" s="77"/>
      <c r="D1" s="77"/>
    </row>
    <row r="2" spans="1:4" x14ac:dyDescent="0.25">
      <c r="A2" s="78" t="s">
        <v>45</v>
      </c>
      <c r="B2" s="77"/>
      <c r="C2" s="77"/>
      <c r="D2" s="77"/>
    </row>
    <row r="3" spans="1:4" x14ac:dyDescent="0.25">
      <c r="A3" s="78" t="s">
        <v>44</v>
      </c>
      <c r="B3" s="77"/>
      <c r="C3" s="77"/>
      <c r="D3" s="77"/>
    </row>
    <row r="4" spans="1:4" x14ac:dyDescent="0.25">
      <c r="A4" s="1"/>
      <c r="B4" s="1"/>
      <c r="C4" s="2"/>
    </row>
    <row r="5" spans="1:4" ht="63.75" customHeight="1" x14ac:dyDescent="0.25">
      <c r="A5" s="60" t="s">
        <v>48</v>
      </c>
      <c r="B5" s="75" t="s">
        <v>75</v>
      </c>
      <c r="C5" s="75"/>
      <c r="D5" s="75"/>
    </row>
    <row r="6" spans="1:4" x14ac:dyDescent="0.25">
      <c r="A6" s="60" t="s">
        <v>49</v>
      </c>
      <c r="B6" s="59" t="s">
        <v>50</v>
      </c>
    </row>
    <row r="7" spans="1:4" x14ac:dyDescent="0.25">
      <c r="A7" s="60" t="s">
        <v>51</v>
      </c>
      <c r="B7" s="59" t="s">
        <v>52</v>
      </c>
    </row>
    <row r="8" spans="1:4" ht="25.5" x14ac:dyDescent="0.25">
      <c r="A8" s="1" t="s">
        <v>53</v>
      </c>
      <c r="B8" s="59" t="s">
        <v>54</v>
      </c>
    </row>
    <row r="9" spans="1:4" ht="38.25" x14ac:dyDescent="0.25">
      <c r="A9" s="1" t="s">
        <v>57</v>
      </c>
      <c r="B9" s="79" t="s">
        <v>58</v>
      </c>
      <c r="C9" s="79"/>
      <c r="D9" s="79"/>
    </row>
    <row r="10" spans="1:4" x14ac:dyDescent="0.25">
      <c r="A10" s="3" t="s">
        <v>46</v>
      </c>
    </row>
    <row r="11" spans="1:4" x14ac:dyDescent="0.25">
      <c r="A11" s="3" t="s">
        <v>1</v>
      </c>
    </row>
    <row r="12" spans="1:4" ht="16.5" thickBot="1" x14ac:dyDescent="0.3">
      <c r="A12" s="76"/>
      <c r="B12" s="77"/>
      <c r="C12" s="77"/>
      <c r="D12" s="77"/>
    </row>
    <row r="13" spans="1:4" ht="36.75" thickBot="1" x14ac:dyDescent="0.3">
      <c r="A13" s="6" t="s">
        <v>2</v>
      </c>
      <c r="B13" s="4" t="s">
        <v>47</v>
      </c>
      <c r="C13" s="4" t="s">
        <v>55</v>
      </c>
      <c r="D13" s="4" t="s">
        <v>56</v>
      </c>
    </row>
    <row r="14" spans="1:4" ht="15.75" thickBot="1" x14ac:dyDescent="0.3">
      <c r="A14" s="5">
        <v>1</v>
      </c>
      <c r="B14" s="9">
        <v>2</v>
      </c>
      <c r="C14" s="9">
        <v>3</v>
      </c>
      <c r="D14" s="9">
        <v>4</v>
      </c>
    </row>
    <row r="15" spans="1:4" s="33" customFormat="1" ht="15.75" thickBot="1" x14ac:dyDescent="0.3">
      <c r="A15" s="31" t="s">
        <v>3</v>
      </c>
      <c r="B15" s="32" t="s">
        <v>4</v>
      </c>
      <c r="C15" s="47">
        <f>C16+C52</f>
        <v>1057626.73</v>
      </c>
      <c r="D15" s="47">
        <f>C15</f>
        <v>1057626.73</v>
      </c>
    </row>
    <row r="16" spans="1:4" s="28" customFormat="1" ht="24.75" thickBot="1" x14ac:dyDescent="0.3">
      <c r="A16" s="26" t="s">
        <v>28</v>
      </c>
      <c r="B16" s="27">
        <v>2000</v>
      </c>
      <c r="C16" s="62">
        <f>C18+C26+C44</f>
        <v>657626.73</v>
      </c>
      <c r="D16" s="62">
        <f t="shared" ref="D16:D59" si="0">C16</f>
        <v>657626.73</v>
      </c>
    </row>
    <row r="17" spans="1:4" s="36" customFormat="1" ht="15.75" thickBot="1" x14ac:dyDescent="0.3">
      <c r="A17" s="34" t="s">
        <v>5</v>
      </c>
      <c r="B17" s="35">
        <v>2200</v>
      </c>
      <c r="C17" s="63">
        <f>C16</f>
        <v>657626.73</v>
      </c>
      <c r="D17" s="63">
        <f t="shared" si="0"/>
        <v>657626.73</v>
      </c>
    </row>
    <row r="18" spans="1:4" s="39" customFormat="1" ht="15.75" thickBot="1" x14ac:dyDescent="0.3">
      <c r="A18" s="19" t="s">
        <v>6</v>
      </c>
      <c r="B18" s="21">
        <v>2210</v>
      </c>
      <c r="C18" s="46">
        <f>C19+C20+C21+C22+C23+C24+C25</f>
        <v>696</v>
      </c>
      <c r="D18" s="46">
        <f t="shared" si="0"/>
        <v>696</v>
      </c>
    </row>
    <row r="19" spans="1:4" s="16" customFormat="1" ht="15.75" thickBot="1" x14ac:dyDescent="0.3">
      <c r="A19" s="20" t="s">
        <v>29</v>
      </c>
      <c r="B19" s="22">
        <v>2210</v>
      </c>
      <c r="C19" s="64">
        <v>0</v>
      </c>
      <c r="D19" s="64">
        <f t="shared" si="0"/>
        <v>0</v>
      </c>
    </row>
    <row r="20" spans="1:4" s="42" customFormat="1" ht="15.75" thickBot="1" x14ac:dyDescent="0.3">
      <c r="A20" s="40" t="s">
        <v>40</v>
      </c>
      <c r="B20" s="41">
        <v>2210</v>
      </c>
      <c r="C20" s="56">
        <v>696</v>
      </c>
      <c r="D20" s="56">
        <f t="shared" si="0"/>
        <v>696</v>
      </c>
    </row>
    <row r="21" spans="1:4" s="42" customFormat="1" ht="15.75" thickBot="1" x14ac:dyDescent="0.3">
      <c r="A21" s="40" t="s">
        <v>41</v>
      </c>
      <c r="B21" s="41">
        <v>2210</v>
      </c>
      <c r="C21" s="56">
        <v>0</v>
      </c>
      <c r="D21" s="56">
        <f t="shared" si="0"/>
        <v>0</v>
      </c>
    </row>
    <row r="22" spans="1:4" ht="15.75" thickBot="1" x14ac:dyDescent="0.3">
      <c r="A22" s="17" t="s">
        <v>36</v>
      </c>
      <c r="B22" s="18">
        <v>2210</v>
      </c>
      <c r="C22" s="48">
        <v>0</v>
      </c>
      <c r="D22" s="48">
        <f t="shared" si="0"/>
        <v>0</v>
      </c>
    </row>
    <row r="23" spans="1:4" ht="15.75" thickBot="1" x14ac:dyDescent="0.3">
      <c r="A23" s="17" t="s">
        <v>37</v>
      </c>
      <c r="B23" s="18">
        <v>2210</v>
      </c>
      <c r="C23" s="48">
        <v>0</v>
      </c>
      <c r="D23" s="48">
        <f t="shared" si="0"/>
        <v>0</v>
      </c>
    </row>
    <row r="24" spans="1:4" ht="15.75" thickBot="1" x14ac:dyDescent="0.3">
      <c r="A24" s="17" t="s">
        <v>38</v>
      </c>
      <c r="B24" s="18">
        <v>2210</v>
      </c>
      <c r="C24" s="48">
        <v>0</v>
      </c>
      <c r="D24" s="48">
        <f t="shared" si="0"/>
        <v>0</v>
      </c>
    </row>
    <row r="25" spans="1:4" s="42" customFormat="1" ht="15.75" thickBot="1" x14ac:dyDescent="0.3">
      <c r="A25" s="40" t="s">
        <v>7</v>
      </c>
      <c r="B25" s="41">
        <v>2220</v>
      </c>
      <c r="C25" s="56">
        <v>0</v>
      </c>
      <c r="D25" s="56">
        <f t="shared" si="0"/>
        <v>0</v>
      </c>
    </row>
    <row r="26" spans="1:4" s="39" customFormat="1" ht="15.75" thickBot="1" x14ac:dyDescent="0.3">
      <c r="A26" s="14" t="s">
        <v>8</v>
      </c>
      <c r="B26" s="15">
        <v>2240</v>
      </c>
      <c r="C26" s="44">
        <f>C27+C28+C29+C30+C31+C32+C33+C34+C35+C36+C37+C38+C39+C40+C41+C42+C43</f>
        <v>3345</v>
      </c>
      <c r="D26" s="44">
        <f t="shared" si="0"/>
        <v>3345</v>
      </c>
    </row>
    <row r="27" spans="1:4" ht="15.75" thickBot="1" x14ac:dyDescent="0.3">
      <c r="A27" s="10" t="s">
        <v>35</v>
      </c>
      <c r="B27" s="7">
        <v>2240</v>
      </c>
      <c r="C27" s="45">
        <v>0</v>
      </c>
      <c r="D27" s="45">
        <f t="shared" si="0"/>
        <v>0</v>
      </c>
    </row>
    <row r="28" spans="1:4" ht="15.75" thickBot="1" x14ac:dyDescent="0.3">
      <c r="A28" s="10" t="s">
        <v>10</v>
      </c>
      <c r="B28" s="7">
        <v>2240</v>
      </c>
      <c r="C28" s="45">
        <v>0</v>
      </c>
      <c r="D28" s="45">
        <f t="shared" si="0"/>
        <v>0</v>
      </c>
    </row>
    <row r="29" spans="1:4" ht="15.75" thickBot="1" x14ac:dyDescent="0.3">
      <c r="A29" s="12" t="s">
        <v>82</v>
      </c>
      <c r="B29" s="11">
        <v>2240</v>
      </c>
      <c r="C29" s="45">
        <v>0</v>
      </c>
      <c r="D29" s="45">
        <f t="shared" si="0"/>
        <v>0</v>
      </c>
    </row>
    <row r="30" spans="1:4" ht="15.75" thickBot="1" x14ac:dyDescent="0.3">
      <c r="A30" s="12" t="s">
        <v>31</v>
      </c>
      <c r="B30" s="11">
        <v>2240</v>
      </c>
      <c r="C30" s="45">
        <v>0</v>
      </c>
      <c r="D30" s="45">
        <f t="shared" si="0"/>
        <v>0</v>
      </c>
    </row>
    <row r="31" spans="1:4" ht="15.75" thickBot="1" x14ac:dyDescent="0.3">
      <c r="A31" s="12" t="s">
        <v>32</v>
      </c>
      <c r="B31" s="11">
        <v>2240</v>
      </c>
      <c r="C31" s="45">
        <v>0</v>
      </c>
      <c r="D31" s="45">
        <f t="shared" si="0"/>
        <v>0</v>
      </c>
    </row>
    <row r="32" spans="1:4" ht="15.75" thickBot="1" x14ac:dyDescent="0.3">
      <c r="A32" s="12" t="s">
        <v>33</v>
      </c>
      <c r="B32" s="11">
        <v>2240</v>
      </c>
      <c r="C32" s="45">
        <v>0</v>
      </c>
      <c r="D32" s="45">
        <f t="shared" si="0"/>
        <v>0</v>
      </c>
    </row>
    <row r="33" spans="1:4" ht="15.75" thickBot="1" x14ac:dyDescent="0.3">
      <c r="A33" s="12" t="s">
        <v>34</v>
      </c>
      <c r="B33" s="11">
        <v>2240</v>
      </c>
      <c r="C33" s="45">
        <v>0</v>
      </c>
      <c r="D33" s="45">
        <f t="shared" si="0"/>
        <v>0</v>
      </c>
    </row>
    <row r="34" spans="1:4" ht="15.75" thickBot="1" x14ac:dyDescent="0.3">
      <c r="A34" s="10" t="s">
        <v>16</v>
      </c>
      <c r="B34" s="7">
        <v>2240</v>
      </c>
      <c r="C34" s="45">
        <v>0</v>
      </c>
      <c r="D34" s="45">
        <f t="shared" si="0"/>
        <v>0</v>
      </c>
    </row>
    <row r="35" spans="1:4" ht="15.75" thickBot="1" x14ac:dyDescent="0.3">
      <c r="A35" s="10" t="s">
        <v>21</v>
      </c>
      <c r="B35" s="7">
        <v>2240</v>
      </c>
      <c r="C35" s="45">
        <v>0</v>
      </c>
      <c r="D35" s="45">
        <f t="shared" si="0"/>
        <v>0</v>
      </c>
    </row>
    <row r="36" spans="1:4" s="74" customFormat="1" ht="15.75" customHeight="1" thickBot="1" x14ac:dyDescent="0.3">
      <c r="A36" s="10" t="s">
        <v>83</v>
      </c>
      <c r="B36" s="7">
        <v>2240</v>
      </c>
      <c r="C36" s="45">
        <v>1330</v>
      </c>
      <c r="D36" s="45">
        <f t="shared" si="0"/>
        <v>1330</v>
      </c>
    </row>
    <row r="37" spans="1:4" ht="15.75" thickBot="1" x14ac:dyDescent="0.3">
      <c r="A37" s="10" t="s">
        <v>18</v>
      </c>
      <c r="B37" s="7">
        <v>2240</v>
      </c>
      <c r="C37" s="45">
        <v>0</v>
      </c>
      <c r="D37" s="45">
        <f t="shared" si="0"/>
        <v>0</v>
      </c>
    </row>
    <row r="38" spans="1:4" ht="15.75" thickBot="1" x14ac:dyDescent="0.3">
      <c r="A38" s="10" t="s">
        <v>12</v>
      </c>
      <c r="B38" s="7">
        <v>2240</v>
      </c>
      <c r="C38" s="45">
        <f>515+1500</f>
        <v>2015</v>
      </c>
      <c r="D38" s="45">
        <f t="shared" si="0"/>
        <v>2015</v>
      </c>
    </row>
    <row r="39" spans="1:4" ht="15.75" thickBot="1" x14ac:dyDescent="0.3">
      <c r="A39" s="17" t="s">
        <v>36</v>
      </c>
      <c r="B39" s="7">
        <v>2240</v>
      </c>
      <c r="C39" s="45">
        <v>0</v>
      </c>
      <c r="D39" s="45">
        <f t="shared" si="0"/>
        <v>0</v>
      </c>
    </row>
    <row r="40" spans="1:4" s="58" customFormat="1" ht="15.75" thickBot="1" x14ac:dyDescent="0.3">
      <c r="A40" s="17" t="s">
        <v>43</v>
      </c>
      <c r="B40" s="7">
        <v>2240</v>
      </c>
      <c r="C40" s="45">
        <v>0</v>
      </c>
      <c r="D40" s="45">
        <f t="shared" si="0"/>
        <v>0</v>
      </c>
    </row>
    <row r="41" spans="1:4" s="42" customFormat="1" ht="15.75" thickBot="1" x14ac:dyDescent="0.3">
      <c r="A41" s="50" t="s">
        <v>42</v>
      </c>
      <c r="B41" s="51">
        <v>2240</v>
      </c>
      <c r="C41" s="52">
        <v>0</v>
      </c>
      <c r="D41" s="52">
        <f t="shared" si="0"/>
        <v>0</v>
      </c>
    </row>
    <row r="42" spans="1:4" ht="15.75" thickBot="1" x14ac:dyDescent="0.3">
      <c r="A42" s="25" t="s">
        <v>39</v>
      </c>
      <c r="B42" s="11">
        <v>2240</v>
      </c>
      <c r="C42" s="45">
        <v>0</v>
      </c>
      <c r="D42" s="45">
        <f t="shared" si="0"/>
        <v>0</v>
      </c>
    </row>
    <row r="43" spans="1:4" ht="15.75" thickBot="1" x14ac:dyDescent="0.3">
      <c r="A43" s="10" t="s">
        <v>9</v>
      </c>
      <c r="B43" s="7">
        <v>2240</v>
      </c>
      <c r="C43" s="66">
        <v>0</v>
      </c>
      <c r="D43" s="66">
        <f t="shared" si="0"/>
        <v>0</v>
      </c>
    </row>
    <row r="44" spans="1:4" s="39" customFormat="1" ht="15.75" thickBot="1" x14ac:dyDescent="0.3">
      <c r="A44" s="14" t="s">
        <v>23</v>
      </c>
      <c r="B44" s="15">
        <v>2270</v>
      </c>
      <c r="C44" s="44">
        <f>C45+C46+C47+C48+C49</f>
        <v>653585.73</v>
      </c>
      <c r="D44" s="44">
        <f t="shared" si="0"/>
        <v>653585.73</v>
      </c>
    </row>
    <row r="45" spans="1:4" ht="15.75" thickBot="1" x14ac:dyDescent="0.3">
      <c r="A45" s="10" t="s">
        <v>13</v>
      </c>
      <c r="B45" s="7">
        <v>2271</v>
      </c>
      <c r="C45" s="43">
        <v>492781.62</v>
      </c>
      <c r="D45" s="43">
        <f t="shared" si="0"/>
        <v>492781.62</v>
      </c>
    </row>
    <row r="46" spans="1:4" ht="15.75" thickBot="1" x14ac:dyDescent="0.3">
      <c r="A46" s="10" t="s">
        <v>14</v>
      </c>
      <c r="B46" s="7">
        <v>2272</v>
      </c>
      <c r="C46" s="43">
        <v>13710.22</v>
      </c>
      <c r="D46" s="43">
        <f t="shared" si="0"/>
        <v>13710.22</v>
      </c>
    </row>
    <row r="47" spans="1:4" ht="15.75" thickBot="1" x14ac:dyDescent="0.3">
      <c r="A47" s="10" t="s">
        <v>15</v>
      </c>
      <c r="B47" s="7">
        <v>2273</v>
      </c>
      <c r="C47" s="43">
        <v>145237.09</v>
      </c>
      <c r="D47" s="43">
        <f t="shared" si="0"/>
        <v>145237.09</v>
      </c>
    </row>
    <row r="48" spans="1:4" ht="15.75" thickBot="1" x14ac:dyDescent="0.3">
      <c r="A48" s="10" t="s">
        <v>17</v>
      </c>
      <c r="B48" s="7">
        <v>2274</v>
      </c>
      <c r="C48" s="43">
        <v>0</v>
      </c>
      <c r="D48" s="43">
        <f t="shared" si="0"/>
        <v>0</v>
      </c>
    </row>
    <row r="49" spans="1:4" ht="15.75" thickBot="1" x14ac:dyDescent="0.3">
      <c r="A49" s="10" t="s">
        <v>11</v>
      </c>
      <c r="B49" s="7">
        <v>2275</v>
      </c>
      <c r="C49" s="45">
        <v>1856.8</v>
      </c>
      <c r="D49" s="45">
        <f t="shared" si="0"/>
        <v>1856.8</v>
      </c>
    </row>
    <row r="50" spans="1:4" s="36" customFormat="1" ht="15.75" thickBot="1" x14ac:dyDescent="0.3">
      <c r="A50" s="37" t="s">
        <v>19</v>
      </c>
      <c r="B50" s="38">
        <v>2700</v>
      </c>
      <c r="C50" s="49">
        <v>0</v>
      </c>
      <c r="D50" s="49">
        <f t="shared" si="0"/>
        <v>0</v>
      </c>
    </row>
    <row r="51" spans="1:4" ht="15.75" thickBot="1" x14ac:dyDescent="0.3">
      <c r="A51" s="10" t="s">
        <v>20</v>
      </c>
      <c r="B51" s="7">
        <v>2730</v>
      </c>
      <c r="C51" s="43">
        <v>0</v>
      </c>
      <c r="D51" s="43">
        <f t="shared" si="0"/>
        <v>0</v>
      </c>
    </row>
    <row r="52" spans="1:4" s="28" customFormat="1" ht="15.75" thickBot="1" x14ac:dyDescent="0.3">
      <c r="A52" s="29" t="s">
        <v>22</v>
      </c>
      <c r="B52" s="30">
        <v>3000</v>
      </c>
      <c r="C52" s="67">
        <f>C53</f>
        <v>400000</v>
      </c>
      <c r="D52" s="67">
        <f t="shared" si="0"/>
        <v>400000</v>
      </c>
    </row>
    <row r="53" spans="1:4" s="39" customFormat="1" ht="15.75" thickBot="1" x14ac:dyDescent="0.3">
      <c r="A53" s="14" t="s">
        <v>24</v>
      </c>
      <c r="B53" s="15">
        <v>3100</v>
      </c>
      <c r="C53" s="68">
        <f>C54+C55+C56+C57+C58+C59</f>
        <v>400000</v>
      </c>
      <c r="D53" s="68">
        <f t="shared" si="0"/>
        <v>400000</v>
      </c>
    </row>
    <row r="54" spans="1:4" ht="15.75" thickBot="1" x14ac:dyDescent="0.3">
      <c r="A54" s="10" t="s">
        <v>25</v>
      </c>
      <c r="B54" s="7">
        <v>3110</v>
      </c>
      <c r="C54" s="43">
        <v>0</v>
      </c>
      <c r="D54" s="43">
        <f t="shared" si="0"/>
        <v>0</v>
      </c>
    </row>
    <row r="55" spans="1:4" ht="15.75" thickBot="1" x14ac:dyDescent="0.3">
      <c r="A55" s="17" t="s">
        <v>36</v>
      </c>
      <c r="B55" s="7">
        <v>3110</v>
      </c>
      <c r="C55" s="43">
        <v>0</v>
      </c>
      <c r="D55" s="43">
        <f t="shared" si="0"/>
        <v>0</v>
      </c>
    </row>
    <row r="56" spans="1:4" ht="15.75" thickBot="1" x14ac:dyDescent="0.3">
      <c r="A56" s="17" t="s">
        <v>37</v>
      </c>
      <c r="B56" s="7">
        <v>3110</v>
      </c>
      <c r="C56" s="43">
        <v>0</v>
      </c>
      <c r="D56" s="43">
        <f t="shared" si="0"/>
        <v>0</v>
      </c>
    </row>
    <row r="57" spans="1:4" ht="15.75" thickBot="1" x14ac:dyDescent="0.3">
      <c r="A57" s="17" t="s">
        <v>38</v>
      </c>
      <c r="B57" s="7">
        <v>3110</v>
      </c>
      <c r="C57" s="43">
        <v>0</v>
      </c>
      <c r="D57" s="43">
        <f t="shared" si="0"/>
        <v>0</v>
      </c>
    </row>
    <row r="58" spans="1:4" ht="15.75" thickBot="1" x14ac:dyDescent="0.3">
      <c r="A58" s="10" t="s">
        <v>26</v>
      </c>
      <c r="B58" s="7">
        <v>3120</v>
      </c>
      <c r="C58" s="43">
        <v>0</v>
      </c>
      <c r="D58" s="43">
        <f t="shared" si="0"/>
        <v>0</v>
      </c>
    </row>
    <row r="59" spans="1:4" ht="15.75" thickBot="1" x14ac:dyDescent="0.3">
      <c r="A59" s="10" t="s">
        <v>27</v>
      </c>
      <c r="B59" s="7">
        <v>3130</v>
      </c>
      <c r="C59" s="43">
        <v>400000</v>
      </c>
      <c r="D59" s="43">
        <f t="shared" si="0"/>
        <v>400000</v>
      </c>
    </row>
    <row r="60" spans="1:4" ht="18" x14ac:dyDescent="0.25">
      <c r="A60" s="8"/>
      <c r="C60" s="70"/>
    </row>
    <row r="67" s="16" customFormat="1" x14ac:dyDescent="0.25"/>
    <row r="68" s="16" customFormat="1" x14ac:dyDescent="0.25"/>
    <row r="69" s="16" customFormat="1" x14ac:dyDescent="0.25"/>
    <row r="105" s="16" customFormat="1" x14ac:dyDescent="0.25"/>
    <row r="106" s="16" customFormat="1" x14ac:dyDescent="0.25"/>
    <row r="107" s="16" customFormat="1" x14ac:dyDescent="0.25"/>
    <row r="143" s="16" customFormat="1" x14ac:dyDescent="0.25"/>
    <row r="144" s="16" customFormat="1" x14ac:dyDescent="0.25"/>
    <row r="145" s="16" customFormat="1" x14ac:dyDescent="0.25"/>
    <row r="181" s="16" customFormat="1" x14ac:dyDescent="0.25"/>
    <row r="182" s="16" customFormat="1" x14ac:dyDescent="0.25"/>
    <row r="183" s="16" customFormat="1" x14ac:dyDescent="0.25"/>
    <row r="219" s="16" customFormat="1" x14ac:dyDescent="0.25"/>
    <row r="220" s="16" customFormat="1" x14ac:dyDescent="0.25"/>
    <row r="221" s="16" customFormat="1" x14ac:dyDescent="0.25"/>
    <row r="257" s="16" customFormat="1" x14ac:dyDescent="0.25"/>
    <row r="258" s="16" customFormat="1" x14ac:dyDescent="0.25"/>
    <row r="259" s="16" customFormat="1" x14ac:dyDescent="0.25"/>
    <row r="295" s="16" customFormat="1" x14ac:dyDescent="0.25"/>
    <row r="296" s="16" customFormat="1" x14ac:dyDescent="0.25"/>
    <row r="297" s="16" customFormat="1" x14ac:dyDescent="0.25"/>
    <row r="333" s="16" customFormat="1" x14ac:dyDescent="0.25"/>
    <row r="334" s="16" customFormat="1" x14ac:dyDescent="0.25"/>
    <row r="335" s="16" customFormat="1" x14ac:dyDescent="0.25"/>
    <row r="371" s="16" customFormat="1" x14ac:dyDescent="0.25"/>
    <row r="372" s="16" customFormat="1" x14ac:dyDescent="0.25"/>
    <row r="373" s="16" customFormat="1" x14ac:dyDescent="0.25"/>
    <row r="409" s="16" customFormat="1" x14ac:dyDescent="0.25"/>
    <row r="410" s="16" customFormat="1" x14ac:dyDescent="0.25"/>
    <row r="411" s="16" customFormat="1" x14ac:dyDescent="0.25"/>
    <row r="447" s="16" customFormat="1" x14ac:dyDescent="0.25"/>
    <row r="448" s="16" customFormat="1" x14ac:dyDescent="0.25"/>
    <row r="449" s="16" customFormat="1" x14ac:dyDescent="0.25"/>
  </sheetData>
  <mergeCells count="6">
    <mergeCell ref="A1:D1"/>
    <mergeCell ref="A2:D2"/>
    <mergeCell ref="A3:D3"/>
    <mergeCell ref="B5:D5"/>
    <mergeCell ref="A12:D12"/>
    <mergeCell ref="B9:D9"/>
  </mergeCells>
  <pageMargins left="0.70866141732283472" right="0.70866141732283472" top="0.55118110236220474" bottom="0.35433070866141736" header="0" footer="0"/>
  <pageSetup paperSize="9" scale="74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449"/>
  <sheetViews>
    <sheetView view="pageBreakPreview" topLeftCell="A15" zoomScaleNormal="80" zoomScaleSheetLayoutView="100" workbookViewId="0">
      <selection activeCell="A36" sqref="A36:XFD36"/>
    </sheetView>
  </sheetViews>
  <sheetFormatPr defaultColWidth="14.42578125" defaultRowHeight="15" customHeight="1" x14ac:dyDescent="0.25"/>
  <cols>
    <col min="1" max="1" width="57.85546875" style="57" customWidth="1"/>
    <col min="2" max="2" width="10.85546875" style="57" customWidth="1"/>
    <col min="3" max="4" width="17.42578125" style="57" customWidth="1"/>
    <col min="5" max="16384" width="14.42578125" style="57"/>
  </cols>
  <sheetData>
    <row r="1" spans="1:4" x14ac:dyDescent="0.25">
      <c r="A1" s="78" t="s">
        <v>0</v>
      </c>
      <c r="B1" s="77"/>
      <c r="C1" s="77"/>
      <c r="D1" s="77"/>
    </row>
    <row r="2" spans="1:4" x14ac:dyDescent="0.25">
      <c r="A2" s="78" t="s">
        <v>45</v>
      </c>
      <c r="B2" s="77"/>
      <c r="C2" s="77"/>
      <c r="D2" s="77"/>
    </row>
    <row r="3" spans="1:4" x14ac:dyDescent="0.25">
      <c r="A3" s="78" t="s">
        <v>44</v>
      </c>
      <c r="B3" s="77"/>
      <c r="C3" s="77"/>
      <c r="D3" s="77"/>
    </row>
    <row r="4" spans="1:4" x14ac:dyDescent="0.25">
      <c r="A4" s="1"/>
      <c r="B4" s="1"/>
      <c r="C4" s="2"/>
    </row>
    <row r="5" spans="1:4" ht="63.75" customHeight="1" x14ac:dyDescent="0.25">
      <c r="A5" s="60" t="s">
        <v>48</v>
      </c>
      <c r="B5" s="75" t="s">
        <v>76</v>
      </c>
      <c r="C5" s="75"/>
      <c r="D5" s="75"/>
    </row>
    <row r="6" spans="1:4" x14ac:dyDescent="0.25">
      <c r="A6" s="60" t="s">
        <v>49</v>
      </c>
      <c r="B6" s="59" t="s">
        <v>50</v>
      </c>
    </row>
    <row r="7" spans="1:4" x14ac:dyDescent="0.25">
      <c r="A7" s="60" t="s">
        <v>51</v>
      </c>
      <c r="B7" s="59" t="s">
        <v>52</v>
      </c>
    </row>
    <row r="8" spans="1:4" ht="25.5" x14ac:dyDescent="0.25">
      <c r="A8" s="1" t="s">
        <v>53</v>
      </c>
      <c r="B8" s="59" t="s">
        <v>54</v>
      </c>
    </row>
    <row r="9" spans="1:4" ht="38.25" x14ac:dyDescent="0.25">
      <c r="A9" s="1" t="s">
        <v>57</v>
      </c>
      <c r="B9" s="79" t="s">
        <v>58</v>
      </c>
      <c r="C9" s="79"/>
      <c r="D9" s="79"/>
    </row>
    <row r="10" spans="1:4" x14ac:dyDescent="0.25">
      <c r="A10" s="3" t="s">
        <v>46</v>
      </c>
    </row>
    <row r="11" spans="1:4" x14ac:dyDescent="0.25">
      <c r="A11" s="3" t="s">
        <v>1</v>
      </c>
    </row>
    <row r="12" spans="1:4" ht="16.5" thickBot="1" x14ac:dyDescent="0.3">
      <c r="A12" s="76"/>
      <c r="B12" s="77"/>
      <c r="C12" s="77"/>
      <c r="D12" s="77"/>
    </row>
    <row r="13" spans="1:4" ht="36.75" thickBot="1" x14ac:dyDescent="0.3">
      <c r="A13" s="6" t="s">
        <v>2</v>
      </c>
      <c r="B13" s="4" t="s">
        <v>47</v>
      </c>
      <c r="C13" s="4" t="s">
        <v>55</v>
      </c>
      <c r="D13" s="4" t="s">
        <v>56</v>
      </c>
    </row>
    <row r="14" spans="1:4" ht="15.75" thickBot="1" x14ac:dyDescent="0.3">
      <c r="A14" s="5">
        <v>1</v>
      </c>
      <c r="B14" s="9">
        <v>2</v>
      </c>
      <c r="C14" s="9">
        <v>3</v>
      </c>
      <c r="D14" s="9">
        <v>4</v>
      </c>
    </row>
    <row r="15" spans="1:4" s="33" customFormat="1" ht="15.75" thickBot="1" x14ac:dyDescent="0.3">
      <c r="A15" s="31" t="s">
        <v>3</v>
      </c>
      <c r="B15" s="32" t="s">
        <v>4</v>
      </c>
      <c r="C15" s="47">
        <f>C16+C52</f>
        <v>864148.05</v>
      </c>
      <c r="D15" s="47">
        <f>C15</f>
        <v>864148.05</v>
      </c>
    </row>
    <row r="16" spans="1:4" s="28" customFormat="1" ht="24.75" thickBot="1" x14ac:dyDescent="0.3">
      <c r="A16" s="26" t="s">
        <v>28</v>
      </c>
      <c r="B16" s="27">
        <v>2000</v>
      </c>
      <c r="C16" s="62">
        <f>C18+C26+C44</f>
        <v>864148.05</v>
      </c>
      <c r="D16" s="62">
        <f t="shared" ref="D16:D59" si="0">C16</f>
        <v>864148.05</v>
      </c>
    </row>
    <row r="17" spans="1:4" s="36" customFormat="1" ht="15.75" thickBot="1" x14ac:dyDescent="0.3">
      <c r="A17" s="34" t="s">
        <v>5</v>
      </c>
      <c r="B17" s="35">
        <v>2200</v>
      </c>
      <c r="C17" s="63">
        <f>C16</f>
        <v>864148.05</v>
      </c>
      <c r="D17" s="63">
        <f t="shared" si="0"/>
        <v>864148.05</v>
      </c>
    </row>
    <row r="18" spans="1:4" s="39" customFormat="1" ht="15.75" thickBot="1" x14ac:dyDescent="0.3">
      <c r="A18" s="19" t="s">
        <v>6</v>
      </c>
      <c r="B18" s="21">
        <v>2210</v>
      </c>
      <c r="C18" s="46">
        <f>C19+C20+C21+C22+C23+C24+C25</f>
        <v>696</v>
      </c>
      <c r="D18" s="46">
        <f t="shared" si="0"/>
        <v>696</v>
      </c>
    </row>
    <row r="19" spans="1:4" s="16" customFormat="1" ht="15.75" thickBot="1" x14ac:dyDescent="0.3">
      <c r="A19" s="20" t="s">
        <v>29</v>
      </c>
      <c r="B19" s="22">
        <v>2210</v>
      </c>
      <c r="C19" s="64">
        <v>0</v>
      </c>
      <c r="D19" s="64">
        <f t="shared" si="0"/>
        <v>0</v>
      </c>
    </row>
    <row r="20" spans="1:4" s="42" customFormat="1" ht="15.75" thickBot="1" x14ac:dyDescent="0.3">
      <c r="A20" s="40" t="s">
        <v>40</v>
      </c>
      <c r="B20" s="41">
        <v>2210</v>
      </c>
      <c r="C20" s="56">
        <v>696</v>
      </c>
      <c r="D20" s="56">
        <f t="shared" si="0"/>
        <v>696</v>
      </c>
    </row>
    <row r="21" spans="1:4" s="42" customFormat="1" ht="15.75" thickBot="1" x14ac:dyDescent="0.3">
      <c r="A21" s="40" t="s">
        <v>41</v>
      </c>
      <c r="B21" s="41">
        <v>2210</v>
      </c>
      <c r="C21" s="56">
        <v>0</v>
      </c>
      <c r="D21" s="56">
        <f t="shared" si="0"/>
        <v>0</v>
      </c>
    </row>
    <row r="22" spans="1:4" ht="15.75" thickBot="1" x14ac:dyDescent="0.3">
      <c r="A22" s="17" t="s">
        <v>36</v>
      </c>
      <c r="B22" s="18">
        <v>2210</v>
      </c>
      <c r="C22" s="48">
        <v>0</v>
      </c>
      <c r="D22" s="48">
        <f t="shared" si="0"/>
        <v>0</v>
      </c>
    </row>
    <row r="23" spans="1:4" ht="15.75" thickBot="1" x14ac:dyDescent="0.3">
      <c r="A23" s="17" t="s">
        <v>37</v>
      </c>
      <c r="B23" s="18">
        <v>2210</v>
      </c>
      <c r="C23" s="48">
        <v>0</v>
      </c>
      <c r="D23" s="48">
        <f t="shared" si="0"/>
        <v>0</v>
      </c>
    </row>
    <row r="24" spans="1:4" ht="15.75" thickBot="1" x14ac:dyDescent="0.3">
      <c r="A24" s="17" t="s">
        <v>38</v>
      </c>
      <c r="B24" s="18">
        <v>2210</v>
      </c>
      <c r="C24" s="48">
        <v>0</v>
      </c>
      <c r="D24" s="48">
        <f t="shared" si="0"/>
        <v>0</v>
      </c>
    </row>
    <row r="25" spans="1:4" s="42" customFormat="1" ht="15.75" thickBot="1" x14ac:dyDescent="0.3">
      <c r="A25" s="40" t="s">
        <v>7</v>
      </c>
      <c r="B25" s="41">
        <v>2220</v>
      </c>
      <c r="C25" s="56">
        <v>0</v>
      </c>
      <c r="D25" s="56">
        <f t="shared" si="0"/>
        <v>0</v>
      </c>
    </row>
    <row r="26" spans="1:4" s="39" customFormat="1" ht="15.75" thickBot="1" x14ac:dyDescent="0.3">
      <c r="A26" s="14" t="s">
        <v>8</v>
      </c>
      <c r="B26" s="15">
        <v>2240</v>
      </c>
      <c r="C26" s="44">
        <f>C27+C28+C29+C30+C31+C32+C33+C34+C35+C36+C37+C38+C39+C40+C41+C42+C43</f>
        <v>1845</v>
      </c>
      <c r="D26" s="44">
        <f t="shared" si="0"/>
        <v>1845</v>
      </c>
    </row>
    <row r="27" spans="1:4" ht="15.75" thickBot="1" x14ac:dyDescent="0.3">
      <c r="A27" s="10" t="s">
        <v>35</v>
      </c>
      <c r="B27" s="7">
        <v>2240</v>
      </c>
      <c r="C27" s="45">
        <v>0</v>
      </c>
      <c r="D27" s="45">
        <f t="shared" si="0"/>
        <v>0</v>
      </c>
    </row>
    <row r="28" spans="1:4" ht="15.75" thickBot="1" x14ac:dyDescent="0.3">
      <c r="A28" s="10" t="s">
        <v>10</v>
      </c>
      <c r="B28" s="7">
        <v>2240</v>
      </c>
      <c r="C28" s="45">
        <v>0</v>
      </c>
      <c r="D28" s="45">
        <f t="shared" si="0"/>
        <v>0</v>
      </c>
    </row>
    <row r="29" spans="1:4" ht="15.75" thickBot="1" x14ac:dyDescent="0.3">
      <c r="A29" s="12" t="s">
        <v>82</v>
      </c>
      <c r="B29" s="11">
        <v>2240</v>
      </c>
      <c r="C29" s="45">
        <v>0</v>
      </c>
      <c r="D29" s="45">
        <f t="shared" si="0"/>
        <v>0</v>
      </c>
    </row>
    <row r="30" spans="1:4" ht="15.75" thickBot="1" x14ac:dyDescent="0.3">
      <c r="A30" s="12" t="s">
        <v>31</v>
      </c>
      <c r="B30" s="11">
        <v>2240</v>
      </c>
      <c r="C30" s="45">
        <v>0</v>
      </c>
      <c r="D30" s="45">
        <f t="shared" si="0"/>
        <v>0</v>
      </c>
    </row>
    <row r="31" spans="1:4" ht="15.75" thickBot="1" x14ac:dyDescent="0.3">
      <c r="A31" s="12" t="s">
        <v>32</v>
      </c>
      <c r="B31" s="11">
        <v>2240</v>
      </c>
      <c r="C31" s="45">
        <v>0</v>
      </c>
      <c r="D31" s="45">
        <f t="shared" si="0"/>
        <v>0</v>
      </c>
    </row>
    <row r="32" spans="1:4" ht="15.75" thickBot="1" x14ac:dyDescent="0.3">
      <c r="A32" s="12" t="s">
        <v>33</v>
      </c>
      <c r="B32" s="11">
        <v>2240</v>
      </c>
      <c r="C32" s="45">
        <v>0</v>
      </c>
      <c r="D32" s="45">
        <f t="shared" si="0"/>
        <v>0</v>
      </c>
    </row>
    <row r="33" spans="1:4" ht="15.75" thickBot="1" x14ac:dyDescent="0.3">
      <c r="A33" s="12" t="s">
        <v>34</v>
      </c>
      <c r="B33" s="11">
        <v>2240</v>
      </c>
      <c r="C33" s="45">
        <v>0</v>
      </c>
      <c r="D33" s="45">
        <f t="shared" si="0"/>
        <v>0</v>
      </c>
    </row>
    <row r="34" spans="1:4" ht="15.75" thickBot="1" x14ac:dyDescent="0.3">
      <c r="A34" s="10" t="s">
        <v>16</v>
      </c>
      <c r="B34" s="7">
        <v>2240</v>
      </c>
      <c r="C34" s="45">
        <v>0</v>
      </c>
      <c r="D34" s="45">
        <f t="shared" si="0"/>
        <v>0</v>
      </c>
    </row>
    <row r="35" spans="1:4" ht="15.75" thickBot="1" x14ac:dyDescent="0.3">
      <c r="A35" s="10" t="s">
        <v>21</v>
      </c>
      <c r="B35" s="7">
        <v>2240</v>
      </c>
      <c r="C35" s="45">
        <v>0</v>
      </c>
      <c r="D35" s="45">
        <f t="shared" si="0"/>
        <v>0</v>
      </c>
    </row>
    <row r="36" spans="1:4" s="74" customFormat="1" ht="15.75" customHeight="1" thickBot="1" x14ac:dyDescent="0.3">
      <c r="A36" s="10" t="s">
        <v>83</v>
      </c>
      <c r="B36" s="7">
        <v>2240</v>
      </c>
      <c r="C36" s="45">
        <v>1330</v>
      </c>
      <c r="D36" s="45">
        <f t="shared" si="0"/>
        <v>1330</v>
      </c>
    </row>
    <row r="37" spans="1:4" ht="15.75" thickBot="1" x14ac:dyDescent="0.3">
      <c r="A37" s="10" t="s">
        <v>18</v>
      </c>
      <c r="B37" s="7">
        <v>2240</v>
      </c>
      <c r="C37" s="45">
        <v>0</v>
      </c>
      <c r="D37" s="45">
        <f t="shared" si="0"/>
        <v>0</v>
      </c>
    </row>
    <row r="38" spans="1:4" ht="15.75" thickBot="1" x14ac:dyDescent="0.3">
      <c r="A38" s="10" t="s">
        <v>12</v>
      </c>
      <c r="B38" s="7">
        <v>2240</v>
      </c>
      <c r="C38" s="45">
        <f>515</f>
        <v>515</v>
      </c>
      <c r="D38" s="45">
        <f t="shared" si="0"/>
        <v>515</v>
      </c>
    </row>
    <row r="39" spans="1:4" ht="15.75" thickBot="1" x14ac:dyDescent="0.3">
      <c r="A39" s="17" t="s">
        <v>36</v>
      </c>
      <c r="B39" s="7">
        <v>2240</v>
      </c>
      <c r="C39" s="45">
        <v>0</v>
      </c>
      <c r="D39" s="45">
        <f t="shared" si="0"/>
        <v>0</v>
      </c>
    </row>
    <row r="40" spans="1:4" s="58" customFormat="1" ht="15.75" thickBot="1" x14ac:dyDescent="0.3">
      <c r="A40" s="17" t="s">
        <v>43</v>
      </c>
      <c r="B40" s="7">
        <v>2240</v>
      </c>
      <c r="C40" s="45">
        <v>0</v>
      </c>
      <c r="D40" s="45">
        <f t="shared" si="0"/>
        <v>0</v>
      </c>
    </row>
    <row r="41" spans="1:4" s="42" customFormat="1" ht="15.75" thickBot="1" x14ac:dyDescent="0.3">
      <c r="A41" s="50" t="s">
        <v>42</v>
      </c>
      <c r="B41" s="51">
        <v>2240</v>
      </c>
      <c r="C41" s="52">
        <v>0</v>
      </c>
      <c r="D41" s="52">
        <f t="shared" si="0"/>
        <v>0</v>
      </c>
    </row>
    <row r="42" spans="1:4" ht="15.75" thickBot="1" x14ac:dyDescent="0.3">
      <c r="A42" s="25" t="s">
        <v>39</v>
      </c>
      <c r="B42" s="11">
        <v>2240</v>
      </c>
      <c r="C42" s="45">
        <v>0</v>
      </c>
      <c r="D42" s="45">
        <f t="shared" si="0"/>
        <v>0</v>
      </c>
    </row>
    <row r="43" spans="1:4" ht="15.75" thickBot="1" x14ac:dyDescent="0.3">
      <c r="A43" s="10" t="s">
        <v>9</v>
      </c>
      <c r="B43" s="7">
        <v>2240</v>
      </c>
      <c r="C43" s="66">
        <v>0</v>
      </c>
      <c r="D43" s="66">
        <f t="shared" si="0"/>
        <v>0</v>
      </c>
    </row>
    <row r="44" spans="1:4" s="39" customFormat="1" ht="15.75" thickBot="1" x14ac:dyDescent="0.3">
      <c r="A44" s="14" t="s">
        <v>23</v>
      </c>
      <c r="B44" s="15">
        <v>2270</v>
      </c>
      <c r="C44" s="44">
        <f>C45+C46+C47+C48+C49</f>
        <v>861607.05</v>
      </c>
      <c r="D44" s="44">
        <f t="shared" si="0"/>
        <v>861607.05</v>
      </c>
    </row>
    <row r="45" spans="1:4" ht="15.75" thickBot="1" x14ac:dyDescent="0.3">
      <c r="A45" s="10" t="s">
        <v>13</v>
      </c>
      <c r="B45" s="7">
        <v>2271</v>
      </c>
      <c r="C45" s="43">
        <v>737290.56</v>
      </c>
      <c r="D45" s="43">
        <f t="shared" si="0"/>
        <v>737290.56</v>
      </c>
    </row>
    <row r="46" spans="1:4" ht="15.75" thickBot="1" x14ac:dyDescent="0.3">
      <c r="A46" s="10" t="s">
        <v>14</v>
      </c>
      <c r="B46" s="7">
        <v>2272</v>
      </c>
      <c r="C46" s="43">
        <v>17773.400000000001</v>
      </c>
      <c r="D46" s="43">
        <f t="shared" si="0"/>
        <v>17773.400000000001</v>
      </c>
    </row>
    <row r="47" spans="1:4" ht="15.75" thickBot="1" x14ac:dyDescent="0.3">
      <c r="A47" s="10" t="s">
        <v>15</v>
      </c>
      <c r="B47" s="7">
        <v>2273</v>
      </c>
      <c r="C47" s="43">
        <v>104918.39999999999</v>
      </c>
      <c r="D47" s="43">
        <f t="shared" si="0"/>
        <v>104918.39999999999</v>
      </c>
    </row>
    <row r="48" spans="1:4" ht="15.75" thickBot="1" x14ac:dyDescent="0.3">
      <c r="A48" s="10" t="s">
        <v>17</v>
      </c>
      <c r="B48" s="7">
        <v>2274</v>
      </c>
      <c r="C48" s="43">
        <v>0</v>
      </c>
      <c r="D48" s="43">
        <f t="shared" si="0"/>
        <v>0</v>
      </c>
    </row>
    <row r="49" spans="1:4" ht="15.75" thickBot="1" x14ac:dyDescent="0.3">
      <c r="A49" s="10" t="s">
        <v>11</v>
      </c>
      <c r="B49" s="7">
        <v>2275</v>
      </c>
      <c r="C49" s="45">
        <v>1624.69</v>
      </c>
      <c r="D49" s="45">
        <f t="shared" si="0"/>
        <v>1624.69</v>
      </c>
    </row>
    <row r="50" spans="1:4" s="36" customFormat="1" ht="15.75" thickBot="1" x14ac:dyDescent="0.3">
      <c r="A50" s="37" t="s">
        <v>19</v>
      </c>
      <c r="B50" s="38">
        <v>2700</v>
      </c>
      <c r="C50" s="49">
        <v>0</v>
      </c>
      <c r="D50" s="49">
        <f t="shared" si="0"/>
        <v>0</v>
      </c>
    </row>
    <row r="51" spans="1:4" ht="15.75" thickBot="1" x14ac:dyDescent="0.3">
      <c r="A51" s="10" t="s">
        <v>20</v>
      </c>
      <c r="B51" s="7">
        <v>2730</v>
      </c>
      <c r="C51" s="43">
        <v>0</v>
      </c>
      <c r="D51" s="43">
        <f t="shared" si="0"/>
        <v>0</v>
      </c>
    </row>
    <row r="52" spans="1:4" s="28" customFormat="1" ht="15.75" thickBot="1" x14ac:dyDescent="0.3">
      <c r="A52" s="29" t="s">
        <v>22</v>
      </c>
      <c r="B52" s="30">
        <v>3000</v>
      </c>
      <c r="C52" s="67">
        <f>C53</f>
        <v>0</v>
      </c>
      <c r="D52" s="67">
        <f t="shared" si="0"/>
        <v>0</v>
      </c>
    </row>
    <row r="53" spans="1:4" s="39" customFormat="1" ht="15.75" thickBot="1" x14ac:dyDescent="0.3">
      <c r="A53" s="14" t="s">
        <v>24</v>
      </c>
      <c r="B53" s="15">
        <v>3100</v>
      </c>
      <c r="C53" s="68">
        <f>C54+C55+C56+C57+C58+C59</f>
        <v>0</v>
      </c>
      <c r="D53" s="68">
        <f t="shared" si="0"/>
        <v>0</v>
      </c>
    </row>
    <row r="54" spans="1:4" ht="15.75" thickBot="1" x14ac:dyDescent="0.3">
      <c r="A54" s="10" t="s">
        <v>25</v>
      </c>
      <c r="B54" s="7">
        <v>3110</v>
      </c>
      <c r="C54" s="43">
        <v>0</v>
      </c>
      <c r="D54" s="43">
        <f t="shared" si="0"/>
        <v>0</v>
      </c>
    </row>
    <row r="55" spans="1:4" ht="15.75" thickBot="1" x14ac:dyDescent="0.3">
      <c r="A55" s="17" t="s">
        <v>36</v>
      </c>
      <c r="B55" s="7">
        <v>3110</v>
      </c>
      <c r="C55" s="43">
        <v>0</v>
      </c>
      <c r="D55" s="43">
        <f t="shared" si="0"/>
        <v>0</v>
      </c>
    </row>
    <row r="56" spans="1:4" ht="15.75" thickBot="1" x14ac:dyDescent="0.3">
      <c r="A56" s="17" t="s">
        <v>37</v>
      </c>
      <c r="B56" s="7">
        <v>3110</v>
      </c>
      <c r="C56" s="43">
        <v>0</v>
      </c>
      <c r="D56" s="43">
        <f t="shared" si="0"/>
        <v>0</v>
      </c>
    </row>
    <row r="57" spans="1:4" ht="15.75" thickBot="1" x14ac:dyDescent="0.3">
      <c r="A57" s="17" t="s">
        <v>38</v>
      </c>
      <c r="B57" s="7">
        <v>3110</v>
      </c>
      <c r="C57" s="43">
        <v>0</v>
      </c>
      <c r="D57" s="43">
        <f t="shared" si="0"/>
        <v>0</v>
      </c>
    </row>
    <row r="58" spans="1:4" ht="15.75" thickBot="1" x14ac:dyDescent="0.3">
      <c r="A58" s="10" t="s">
        <v>26</v>
      </c>
      <c r="B58" s="7">
        <v>3120</v>
      </c>
      <c r="C58" s="43">
        <v>0</v>
      </c>
      <c r="D58" s="43">
        <f t="shared" si="0"/>
        <v>0</v>
      </c>
    </row>
    <row r="59" spans="1:4" ht="15.75" thickBot="1" x14ac:dyDescent="0.3">
      <c r="A59" s="10" t="s">
        <v>27</v>
      </c>
      <c r="B59" s="7">
        <v>3130</v>
      </c>
      <c r="C59" s="43">
        <v>0</v>
      </c>
      <c r="D59" s="43">
        <f t="shared" si="0"/>
        <v>0</v>
      </c>
    </row>
    <row r="60" spans="1:4" ht="18" x14ac:dyDescent="0.25">
      <c r="A60" s="8"/>
      <c r="C60" s="70"/>
      <c r="D60" s="70"/>
    </row>
    <row r="61" spans="1:4" ht="15" customHeight="1" x14ac:dyDescent="0.25">
      <c r="C61" s="70"/>
      <c r="D61" s="70"/>
    </row>
    <row r="62" spans="1:4" ht="15" customHeight="1" x14ac:dyDescent="0.25">
      <c r="C62" s="70"/>
      <c r="D62" s="70"/>
    </row>
    <row r="67" s="16" customFormat="1" x14ac:dyDescent="0.25"/>
    <row r="68" s="16" customFormat="1" x14ac:dyDescent="0.25"/>
    <row r="69" s="16" customFormat="1" x14ac:dyDescent="0.25"/>
    <row r="105" s="16" customFormat="1" x14ac:dyDescent="0.25"/>
    <row r="106" s="16" customFormat="1" x14ac:dyDescent="0.25"/>
    <row r="107" s="16" customFormat="1" x14ac:dyDescent="0.25"/>
    <row r="143" s="16" customFormat="1" x14ac:dyDescent="0.25"/>
    <row r="144" s="16" customFormat="1" x14ac:dyDescent="0.25"/>
    <row r="145" s="16" customFormat="1" x14ac:dyDescent="0.25"/>
    <row r="181" s="16" customFormat="1" x14ac:dyDescent="0.25"/>
    <row r="182" s="16" customFormat="1" x14ac:dyDescent="0.25"/>
    <row r="183" s="16" customFormat="1" x14ac:dyDescent="0.25"/>
    <row r="219" s="16" customFormat="1" x14ac:dyDescent="0.25"/>
    <row r="220" s="16" customFormat="1" x14ac:dyDescent="0.25"/>
    <row r="221" s="16" customFormat="1" x14ac:dyDescent="0.25"/>
    <row r="257" s="16" customFormat="1" x14ac:dyDescent="0.25"/>
    <row r="258" s="16" customFormat="1" x14ac:dyDescent="0.25"/>
    <row r="259" s="16" customFormat="1" x14ac:dyDescent="0.25"/>
    <row r="295" s="16" customFormat="1" x14ac:dyDescent="0.25"/>
    <row r="296" s="16" customFormat="1" x14ac:dyDescent="0.25"/>
    <row r="297" s="16" customFormat="1" x14ac:dyDescent="0.25"/>
    <row r="333" s="16" customFormat="1" x14ac:dyDescent="0.25"/>
    <row r="334" s="16" customFormat="1" x14ac:dyDescent="0.25"/>
    <row r="335" s="16" customFormat="1" x14ac:dyDescent="0.25"/>
    <row r="371" s="16" customFormat="1" x14ac:dyDescent="0.25"/>
    <row r="372" s="16" customFormat="1" x14ac:dyDescent="0.25"/>
    <row r="373" s="16" customFormat="1" x14ac:dyDescent="0.25"/>
    <row r="409" s="16" customFormat="1" x14ac:dyDescent="0.25"/>
    <row r="410" s="16" customFormat="1" x14ac:dyDescent="0.25"/>
    <row r="411" s="16" customFormat="1" x14ac:dyDescent="0.25"/>
    <row r="447" s="16" customFormat="1" x14ac:dyDescent="0.25"/>
    <row r="448" s="16" customFormat="1" x14ac:dyDescent="0.25"/>
    <row r="449" s="16" customFormat="1" x14ac:dyDescent="0.25"/>
  </sheetData>
  <mergeCells count="6">
    <mergeCell ref="A1:D1"/>
    <mergeCell ref="A2:D2"/>
    <mergeCell ref="A3:D3"/>
    <mergeCell ref="B5:D5"/>
    <mergeCell ref="A12:D12"/>
    <mergeCell ref="B9:D9"/>
  </mergeCells>
  <pageMargins left="0.70866141732283472" right="0.70866141732283472" top="0.55118110236220474" bottom="0.35433070866141736" header="0" footer="0"/>
  <pageSetup paperSize="9" scale="74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449"/>
  <sheetViews>
    <sheetView view="pageBreakPreview" topLeftCell="A33" zoomScaleNormal="80" zoomScaleSheetLayoutView="100" workbookViewId="0">
      <selection activeCell="C43" sqref="C43"/>
    </sheetView>
  </sheetViews>
  <sheetFormatPr defaultColWidth="14.42578125" defaultRowHeight="15" customHeight="1" x14ac:dyDescent="0.25"/>
  <cols>
    <col min="1" max="1" width="57.85546875" style="57" customWidth="1"/>
    <col min="2" max="2" width="10.85546875" style="57" customWidth="1"/>
    <col min="3" max="4" width="17.42578125" style="57" customWidth="1"/>
    <col min="5" max="16384" width="14.42578125" style="57"/>
  </cols>
  <sheetData>
    <row r="1" spans="1:4" x14ac:dyDescent="0.25">
      <c r="A1" s="78" t="s">
        <v>0</v>
      </c>
      <c r="B1" s="77"/>
      <c r="C1" s="77"/>
      <c r="D1" s="77"/>
    </row>
    <row r="2" spans="1:4" x14ac:dyDescent="0.25">
      <c r="A2" s="78" t="s">
        <v>45</v>
      </c>
      <c r="B2" s="77"/>
      <c r="C2" s="77"/>
      <c r="D2" s="77"/>
    </row>
    <row r="3" spans="1:4" x14ac:dyDescent="0.25">
      <c r="A3" s="78" t="s">
        <v>44</v>
      </c>
      <c r="B3" s="77"/>
      <c r="C3" s="77"/>
      <c r="D3" s="77"/>
    </row>
    <row r="4" spans="1:4" x14ac:dyDescent="0.25">
      <c r="A4" s="1"/>
      <c r="B4" s="1"/>
      <c r="C4" s="2"/>
    </row>
    <row r="5" spans="1:4" ht="63.75" customHeight="1" x14ac:dyDescent="0.25">
      <c r="A5" s="60" t="s">
        <v>48</v>
      </c>
      <c r="B5" s="75" t="s">
        <v>77</v>
      </c>
      <c r="C5" s="75"/>
      <c r="D5" s="75"/>
    </row>
    <row r="6" spans="1:4" x14ac:dyDescent="0.25">
      <c r="A6" s="60" t="s">
        <v>49</v>
      </c>
      <c r="B6" s="59" t="s">
        <v>50</v>
      </c>
    </row>
    <row r="7" spans="1:4" x14ac:dyDescent="0.25">
      <c r="A7" s="60" t="s">
        <v>51</v>
      </c>
      <c r="B7" s="59" t="s">
        <v>52</v>
      </c>
    </row>
    <row r="8" spans="1:4" ht="25.5" x14ac:dyDescent="0.25">
      <c r="A8" s="1" t="s">
        <v>53</v>
      </c>
      <c r="B8" s="59" t="s">
        <v>54</v>
      </c>
    </row>
    <row r="9" spans="1:4" ht="38.25" x14ac:dyDescent="0.25">
      <c r="A9" s="1" t="s">
        <v>57</v>
      </c>
      <c r="B9" s="79" t="s">
        <v>58</v>
      </c>
      <c r="C9" s="79"/>
      <c r="D9" s="79"/>
    </row>
    <row r="10" spans="1:4" x14ac:dyDescent="0.25">
      <c r="A10" s="3" t="s">
        <v>46</v>
      </c>
    </row>
    <row r="11" spans="1:4" x14ac:dyDescent="0.25">
      <c r="A11" s="3" t="s">
        <v>1</v>
      </c>
    </row>
    <row r="12" spans="1:4" ht="16.5" thickBot="1" x14ac:dyDescent="0.3">
      <c r="A12" s="76"/>
      <c r="B12" s="77"/>
      <c r="C12" s="77"/>
      <c r="D12" s="77"/>
    </row>
    <row r="13" spans="1:4" ht="36.75" thickBot="1" x14ac:dyDescent="0.3">
      <c r="A13" s="6" t="s">
        <v>2</v>
      </c>
      <c r="B13" s="4" t="s">
        <v>47</v>
      </c>
      <c r="C13" s="4" t="s">
        <v>55</v>
      </c>
      <c r="D13" s="4" t="s">
        <v>56</v>
      </c>
    </row>
    <row r="14" spans="1:4" ht="15.75" thickBot="1" x14ac:dyDescent="0.3">
      <c r="A14" s="5">
        <v>1</v>
      </c>
      <c r="B14" s="9">
        <v>2</v>
      </c>
      <c r="C14" s="9">
        <v>3</v>
      </c>
      <c r="D14" s="9">
        <v>4</v>
      </c>
    </row>
    <row r="15" spans="1:4" s="33" customFormat="1" ht="15.75" thickBot="1" x14ac:dyDescent="0.3">
      <c r="A15" s="31" t="s">
        <v>3</v>
      </c>
      <c r="B15" s="32" t="s">
        <v>4</v>
      </c>
      <c r="C15" s="47">
        <f>C16+C52</f>
        <v>772671.6399999999</v>
      </c>
      <c r="D15" s="47">
        <f>C15</f>
        <v>772671.6399999999</v>
      </c>
    </row>
    <row r="16" spans="1:4" s="28" customFormat="1" ht="24.75" thickBot="1" x14ac:dyDescent="0.3">
      <c r="A16" s="26" t="s">
        <v>28</v>
      </c>
      <c r="B16" s="27">
        <v>2000</v>
      </c>
      <c r="C16" s="62">
        <f>C18+C26+C44</f>
        <v>772671.6399999999</v>
      </c>
      <c r="D16" s="62">
        <f t="shared" ref="D16:D59" si="0">C16</f>
        <v>772671.6399999999</v>
      </c>
    </row>
    <row r="17" spans="1:4" s="36" customFormat="1" ht="15.75" thickBot="1" x14ac:dyDescent="0.3">
      <c r="A17" s="34" t="s">
        <v>5</v>
      </c>
      <c r="B17" s="35">
        <v>2200</v>
      </c>
      <c r="C17" s="63">
        <f>C16</f>
        <v>772671.6399999999</v>
      </c>
      <c r="D17" s="63">
        <f t="shared" si="0"/>
        <v>772671.6399999999</v>
      </c>
    </row>
    <row r="18" spans="1:4" s="39" customFormat="1" ht="15.75" thickBot="1" x14ac:dyDescent="0.3">
      <c r="A18" s="19" t="s">
        <v>6</v>
      </c>
      <c r="B18" s="21">
        <v>2210</v>
      </c>
      <c r="C18" s="46">
        <f>C19+C20+C21+C22+C23+C24+C25</f>
        <v>696</v>
      </c>
      <c r="D18" s="46">
        <f t="shared" si="0"/>
        <v>696</v>
      </c>
    </row>
    <row r="19" spans="1:4" s="16" customFormat="1" ht="15.75" thickBot="1" x14ac:dyDescent="0.3">
      <c r="A19" s="20" t="s">
        <v>29</v>
      </c>
      <c r="B19" s="22">
        <v>2210</v>
      </c>
      <c r="C19" s="64">
        <v>0</v>
      </c>
      <c r="D19" s="64">
        <f t="shared" si="0"/>
        <v>0</v>
      </c>
    </row>
    <row r="20" spans="1:4" s="42" customFormat="1" ht="15.75" thickBot="1" x14ac:dyDescent="0.3">
      <c r="A20" s="40" t="s">
        <v>40</v>
      </c>
      <c r="B20" s="41">
        <v>2210</v>
      </c>
      <c r="C20" s="56">
        <v>696</v>
      </c>
      <c r="D20" s="56">
        <f t="shared" si="0"/>
        <v>696</v>
      </c>
    </row>
    <row r="21" spans="1:4" s="42" customFormat="1" ht="15.75" thickBot="1" x14ac:dyDescent="0.3">
      <c r="A21" s="40" t="s">
        <v>41</v>
      </c>
      <c r="B21" s="41">
        <v>2210</v>
      </c>
      <c r="C21" s="56">
        <v>0</v>
      </c>
      <c r="D21" s="56">
        <f t="shared" si="0"/>
        <v>0</v>
      </c>
    </row>
    <row r="22" spans="1:4" ht="15.75" thickBot="1" x14ac:dyDescent="0.3">
      <c r="A22" s="17" t="s">
        <v>36</v>
      </c>
      <c r="B22" s="18">
        <v>2210</v>
      </c>
      <c r="C22" s="48">
        <v>0</v>
      </c>
      <c r="D22" s="48">
        <f t="shared" si="0"/>
        <v>0</v>
      </c>
    </row>
    <row r="23" spans="1:4" ht="15.75" thickBot="1" x14ac:dyDescent="0.3">
      <c r="A23" s="17" t="s">
        <v>37</v>
      </c>
      <c r="B23" s="18">
        <v>2210</v>
      </c>
      <c r="C23" s="48">
        <v>0</v>
      </c>
      <c r="D23" s="48">
        <f t="shared" si="0"/>
        <v>0</v>
      </c>
    </row>
    <row r="24" spans="1:4" ht="15.75" thickBot="1" x14ac:dyDescent="0.3">
      <c r="A24" s="17" t="s">
        <v>38</v>
      </c>
      <c r="B24" s="18">
        <v>2210</v>
      </c>
      <c r="C24" s="48">
        <v>0</v>
      </c>
      <c r="D24" s="48">
        <f t="shared" si="0"/>
        <v>0</v>
      </c>
    </row>
    <row r="25" spans="1:4" s="42" customFormat="1" ht="15.75" thickBot="1" x14ac:dyDescent="0.3">
      <c r="A25" s="40" t="s">
        <v>7</v>
      </c>
      <c r="B25" s="41">
        <v>2220</v>
      </c>
      <c r="C25" s="56">
        <v>0</v>
      </c>
      <c r="D25" s="56">
        <f t="shared" si="0"/>
        <v>0</v>
      </c>
    </row>
    <row r="26" spans="1:4" s="39" customFormat="1" ht="15.75" thickBot="1" x14ac:dyDescent="0.3">
      <c r="A26" s="14" t="s">
        <v>8</v>
      </c>
      <c r="B26" s="15">
        <v>2240</v>
      </c>
      <c r="C26" s="44">
        <f>C27+C28+C29+C30+C31+C32+C33+C34+C35+C36+C37+C38+C39+C40+C41+C42+C43</f>
        <v>92345</v>
      </c>
      <c r="D26" s="44">
        <f t="shared" si="0"/>
        <v>92345</v>
      </c>
    </row>
    <row r="27" spans="1:4" ht="15.75" thickBot="1" x14ac:dyDescent="0.3">
      <c r="A27" s="10" t="s">
        <v>35</v>
      </c>
      <c r="B27" s="7">
        <v>2240</v>
      </c>
      <c r="C27" s="45">
        <v>0</v>
      </c>
      <c r="D27" s="45">
        <f t="shared" si="0"/>
        <v>0</v>
      </c>
    </row>
    <row r="28" spans="1:4" ht="15.75" thickBot="1" x14ac:dyDescent="0.3">
      <c r="A28" s="10" t="s">
        <v>10</v>
      </c>
      <c r="B28" s="7">
        <v>2240</v>
      </c>
      <c r="C28" s="45">
        <v>0</v>
      </c>
      <c r="D28" s="45">
        <f t="shared" si="0"/>
        <v>0</v>
      </c>
    </row>
    <row r="29" spans="1:4" ht="15.75" thickBot="1" x14ac:dyDescent="0.3">
      <c r="A29" s="12" t="s">
        <v>82</v>
      </c>
      <c r="B29" s="11">
        <v>2240</v>
      </c>
      <c r="C29" s="45">
        <v>0</v>
      </c>
      <c r="D29" s="45">
        <f t="shared" si="0"/>
        <v>0</v>
      </c>
    </row>
    <row r="30" spans="1:4" ht="15.75" thickBot="1" x14ac:dyDescent="0.3">
      <c r="A30" s="12" t="s">
        <v>31</v>
      </c>
      <c r="B30" s="11">
        <v>2240</v>
      </c>
      <c r="C30" s="45">
        <v>0</v>
      </c>
      <c r="D30" s="45">
        <f t="shared" si="0"/>
        <v>0</v>
      </c>
    </row>
    <row r="31" spans="1:4" ht="15.75" thickBot="1" x14ac:dyDescent="0.3">
      <c r="A31" s="12" t="s">
        <v>32</v>
      </c>
      <c r="B31" s="11">
        <v>2240</v>
      </c>
      <c r="C31" s="45">
        <v>0</v>
      </c>
      <c r="D31" s="45">
        <f t="shared" si="0"/>
        <v>0</v>
      </c>
    </row>
    <row r="32" spans="1:4" ht="15.75" thickBot="1" x14ac:dyDescent="0.3">
      <c r="A32" s="12" t="s">
        <v>33</v>
      </c>
      <c r="B32" s="11">
        <v>2240</v>
      </c>
      <c r="C32" s="45">
        <v>0</v>
      </c>
      <c r="D32" s="45">
        <f t="shared" si="0"/>
        <v>0</v>
      </c>
    </row>
    <row r="33" spans="1:4" ht="15.75" thickBot="1" x14ac:dyDescent="0.3">
      <c r="A33" s="12" t="s">
        <v>34</v>
      </c>
      <c r="B33" s="11">
        <v>2240</v>
      </c>
      <c r="C33" s="45">
        <v>0</v>
      </c>
      <c r="D33" s="45">
        <f t="shared" si="0"/>
        <v>0</v>
      </c>
    </row>
    <row r="34" spans="1:4" ht="15.75" thickBot="1" x14ac:dyDescent="0.3">
      <c r="A34" s="10" t="s">
        <v>16</v>
      </c>
      <c r="B34" s="7">
        <v>2240</v>
      </c>
      <c r="C34" s="45">
        <v>0</v>
      </c>
      <c r="D34" s="45">
        <f t="shared" si="0"/>
        <v>0</v>
      </c>
    </row>
    <row r="35" spans="1:4" ht="15.75" thickBot="1" x14ac:dyDescent="0.3">
      <c r="A35" s="10" t="s">
        <v>21</v>
      </c>
      <c r="B35" s="7">
        <v>2240</v>
      </c>
      <c r="C35" s="45">
        <v>0</v>
      </c>
      <c r="D35" s="45">
        <f t="shared" si="0"/>
        <v>0</v>
      </c>
    </row>
    <row r="36" spans="1:4" s="74" customFormat="1" ht="15.75" customHeight="1" thickBot="1" x14ac:dyDescent="0.3">
      <c r="A36" s="10" t="s">
        <v>83</v>
      </c>
      <c r="B36" s="7">
        <v>2240</v>
      </c>
      <c r="C36" s="45">
        <v>1330</v>
      </c>
      <c r="D36" s="45">
        <f t="shared" si="0"/>
        <v>1330</v>
      </c>
    </row>
    <row r="37" spans="1:4" ht="15.75" thickBot="1" x14ac:dyDescent="0.3">
      <c r="A37" s="10" t="s">
        <v>18</v>
      </c>
      <c r="B37" s="7">
        <v>2240</v>
      </c>
      <c r="C37" s="45">
        <v>0</v>
      </c>
      <c r="D37" s="45">
        <f t="shared" si="0"/>
        <v>0</v>
      </c>
    </row>
    <row r="38" spans="1:4" ht="15.75" thickBot="1" x14ac:dyDescent="0.3">
      <c r="A38" s="10" t="s">
        <v>12</v>
      </c>
      <c r="B38" s="7">
        <v>2240</v>
      </c>
      <c r="C38" s="45">
        <f>515+1500</f>
        <v>2015</v>
      </c>
      <c r="D38" s="45">
        <f t="shared" si="0"/>
        <v>2015</v>
      </c>
    </row>
    <row r="39" spans="1:4" ht="15.75" thickBot="1" x14ac:dyDescent="0.3">
      <c r="A39" s="17" t="s">
        <v>36</v>
      </c>
      <c r="B39" s="7">
        <v>2240</v>
      </c>
      <c r="C39" s="45">
        <v>0</v>
      </c>
      <c r="D39" s="45">
        <f t="shared" si="0"/>
        <v>0</v>
      </c>
    </row>
    <row r="40" spans="1:4" s="58" customFormat="1" ht="15.75" thickBot="1" x14ac:dyDescent="0.3">
      <c r="A40" s="12" t="s">
        <v>43</v>
      </c>
      <c r="B40" s="7">
        <v>2240</v>
      </c>
      <c r="C40" s="45">
        <v>0</v>
      </c>
      <c r="D40" s="45">
        <f t="shared" si="0"/>
        <v>0</v>
      </c>
    </row>
    <row r="41" spans="1:4" s="42" customFormat="1" ht="15.75" thickBot="1" x14ac:dyDescent="0.3">
      <c r="A41" s="12" t="s">
        <v>42</v>
      </c>
      <c r="B41" s="51">
        <v>2240</v>
      </c>
      <c r="C41" s="52">
        <v>0</v>
      </c>
      <c r="D41" s="52">
        <f t="shared" si="0"/>
        <v>0</v>
      </c>
    </row>
    <row r="42" spans="1:4" ht="15.75" thickBot="1" x14ac:dyDescent="0.3">
      <c r="A42" s="12" t="s">
        <v>39</v>
      </c>
      <c r="B42" s="11">
        <v>2240</v>
      </c>
      <c r="C42" s="45">
        <v>89000</v>
      </c>
      <c r="D42" s="45">
        <f t="shared" si="0"/>
        <v>89000</v>
      </c>
    </row>
    <row r="43" spans="1:4" ht="15.75" thickBot="1" x14ac:dyDescent="0.3">
      <c r="A43" s="12" t="s">
        <v>9</v>
      </c>
      <c r="B43" s="7">
        <v>2240</v>
      </c>
      <c r="C43" s="66">
        <v>0</v>
      </c>
      <c r="D43" s="66">
        <f t="shared" si="0"/>
        <v>0</v>
      </c>
    </row>
    <row r="44" spans="1:4" s="39" customFormat="1" ht="15.75" thickBot="1" x14ac:dyDescent="0.3">
      <c r="A44" s="14" t="s">
        <v>23</v>
      </c>
      <c r="B44" s="15">
        <v>2270</v>
      </c>
      <c r="C44" s="44">
        <f>C45+C46+C47+C48+C49</f>
        <v>679630.6399999999</v>
      </c>
      <c r="D44" s="44">
        <f t="shared" si="0"/>
        <v>679630.6399999999</v>
      </c>
    </row>
    <row r="45" spans="1:4" ht="15.75" thickBot="1" x14ac:dyDescent="0.3">
      <c r="A45" s="10" t="s">
        <v>13</v>
      </c>
      <c r="B45" s="7">
        <v>2271</v>
      </c>
      <c r="C45" s="43">
        <v>601993.88</v>
      </c>
      <c r="D45" s="43">
        <f t="shared" si="0"/>
        <v>601993.88</v>
      </c>
    </row>
    <row r="46" spans="1:4" ht="15.75" thickBot="1" x14ac:dyDescent="0.3">
      <c r="A46" s="10" t="s">
        <v>14</v>
      </c>
      <c r="B46" s="7">
        <v>2272</v>
      </c>
      <c r="C46" s="43">
        <v>7092.97</v>
      </c>
      <c r="D46" s="43">
        <f t="shared" si="0"/>
        <v>7092.97</v>
      </c>
    </row>
    <row r="47" spans="1:4" ht="15.75" thickBot="1" x14ac:dyDescent="0.3">
      <c r="A47" s="10" t="s">
        <v>15</v>
      </c>
      <c r="B47" s="7">
        <v>2273</v>
      </c>
      <c r="C47" s="43">
        <v>67758.59</v>
      </c>
      <c r="D47" s="43">
        <f t="shared" si="0"/>
        <v>67758.59</v>
      </c>
    </row>
    <row r="48" spans="1:4" ht="15.75" thickBot="1" x14ac:dyDescent="0.3">
      <c r="A48" s="10" t="s">
        <v>17</v>
      </c>
      <c r="B48" s="7">
        <v>2274</v>
      </c>
      <c r="C48" s="43">
        <v>0</v>
      </c>
      <c r="D48" s="43">
        <f t="shared" si="0"/>
        <v>0</v>
      </c>
    </row>
    <row r="49" spans="1:4" ht="15.75" thickBot="1" x14ac:dyDescent="0.3">
      <c r="A49" s="10" t="s">
        <v>11</v>
      </c>
      <c r="B49" s="7">
        <v>2275</v>
      </c>
      <c r="C49" s="45">
        <v>2785.2</v>
      </c>
      <c r="D49" s="45">
        <f t="shared" si="0"/>
        <v>2785.2</v>
      </c>
    </row>
    <row r="50" spans="1:4" s="36" customFormat="1" ht="15.75" thickBot="1" x14ac:dyDescent="0.3">
      <c r="A50" s="37" t="s">
        <v>19</v>
      </c>
      <c r="B50" s="38">
        <v>2700</v>
      </c>
      <c r="C50" s="49">
        <v>0</v>
      </c>
      <c r="D50" s="49">
        <f t="shared" si="0"/>
        <v>0</v>
      </c>
    </row>
    <row r="51" spans="1:4" ht="15.75" thickBot="1" x14ac:dyDescent="0.3">
      <c r="A51" s="10" t="s">
        <v>20</v>
      </c>
      <c r="B51" s="7">
        <v>2730</v>
      </c>
      <c r="C51" s="43">
        <v>0</v>
      </c>
      <c r="D51" s="43">
        <f t="shared" si="0"/>
        <v>0</v>
      </c>
    </row>
    <row r="52" spans="1:4" s="28" customFormat="1" ht="15.75" thickBot="1" x14ac:dyDescent="0.3">
      <c r="A52" s="29" t="s">
        <v>22</v>
      </c>
      <c r="B52" s="30">
        <v>3000</v>
      </c>
      <c r="C52" s="67">
        <f>C53</f>
        <v>0</v>
      </c>
      <c r="D52" s="67">
        <f t="shared" si="0"/>
        <v>0</v>
      </c>
    </row>
    <row r="53" spans="1:4" s="39" customFormat="1" ht="15.75" thickBot="1" x14ac:dyDescent="0.3">
      <c r="A53" s="14" t="s">
        <v>24</v>
      </c>
      <c r="B53" s="15">
        <v>3100</v>
      </c>
      <c r="C53" s="68">
        <f>C54+C55+C56+C57+C58+C59</f>
        <v>0</v>
      </c>
      <c r="D53" s="68">
        <f t="shared" si="0"/>
        <v>0</v>
      </c>
    </row>
    <row r="54" spans="1:4" ht="15.75" thickBot="1" x14ac:dyDescent="0.3">
      <c r="A54" s="10" t="s">
        <v>25</v>
      </c>
      <c r="B54" s="7">
        <v>3110</v>
      </c>
      <c r="C54" s="43">
        <v>0</v>
      </c>
      <c r="D54" s="43">
        <f t="shared" si="0"/>
        <v>0</v>
      </c>
    </row>
    <row r="55" spans="1:4" ht="15.75" thickBot="1" x14ac:dyDescent="0.3">
      <c r="A55" s="17" t="s">
        <v>36</v>
      </c>
      <c r="B55" s="7">
        <v>3110</v>
      </c>
      <c r="C55" s="43">
        <v>0</v>
      </c>
      <c r="D55" s="43">
        <f t="shared" si="0"/>
        <v>0</v>
      </c>
    </row>
    <row r="56" spans="1:4" ht="15.75" thickBot="1" x14ac:dyDescent="0.3">
      <c r="A56" s="17" t="s">
        <v>37</v>
      </c>
      <c r="B56" s="7">
        <v>3110</v>
      </c>
      <c r="C56" s="43">
        <v>0</v>
      </c>
      <c r="D56" s="43">
        <f t="shared" si="0"/>
        <v>0</v>
      </c>
    </row>
    <row r="57" spans="1:4" ht="15.75" thickBot="1" x14ac:dyDescent="0.3">
      <c r="A57" s="17" t="s">
        <v>38</v>
      </c>
      <c r="B57" s="7">
        <v>3110</v>
      </c>
      <c r="C57" s="43">
        <v>0</v>
      </c>
      <c r="D57" s="43">
        <f t="shared" si="0"/>
        <v>0</v>
      </c>
    </row>
    <row r="58" spans="1:4" ht="15.75" thickBot="1" x14ac:dyDescent="0.3">
      <c r="A58" s="10" t="s">
        <v>26</v>
      </c>
      <c r="B58" s="7">
        <v>3120</v>
      </c>
      <c r="C58" s="43">
        <v>0</v>
      </c>
      <c r="D58" s="43">
        <f t="shared" si="0"/>
        <v>0</v>
      </c>
    </row>
    <row r="59" spans="1:4" ht="15.75" thickBot="1" x14ac:dyDescent="0.3">
      <c r="A59" s="10" t="s">
        <v>27</v>
      </c>
      <c r="B59" s="7">
        <v>3130</v>
      </c>
      <c r="C59" s="43">
        <v>0</v>
      </c>
      <c r="D59" s="43">
        <f t="shared" si="0"/>
        <v>0</v>
      </c>
    </row>
    <row r="60" spans="1:4" ht="18" x14ac:dyDescent="0.25">
      <c r="A60" s="8"/>
      <c r="C60" s="70"/>
      <c r="D60" s="70"/>
    </row>
    <row r="61" spans="1:4" ht="15" customHeight="1" x14ac:dyDescent="0.25">
      <c r="C61" s="70"/>
      <c r="D61" s="70"/>
    </row>
    <row r="67" s="16" customFormat="1" x14ac:dyDescent="0.25"/>
    <row r="68" s="16" customFormat="1" x14ac:dyDescent="0.25"/>
    <row r="69" s="16" customFormat="1" x14ac:dyDescent="0.25"/>
    <row r="105" s="16" customFormat="1" x14ac:dyDescent="0.25"/>
    <row r="106" s="16" customFormat="1" x14ac:dyDescent="0.25"/>
    <row r="107" s="16" customFormat="1" x14ac:dyDescent="0.25"/>
    <row r="143" s="16" customFormat="1" x14ac:dyDescent="0.25"/>
    <row r="144" s="16" customFormat="1" x14ac:dyDescent="0.25"/>
    <row r="145" s="16" customFormat="1" x14ac:dyDescent="0.25"/>
    <row r="181" s="16" customFormat="1" x14ac:dyDescent="0.25"/>
    <row r="182" s="16" customFormat="1" x14ac:dyDescent="0.25"/>
    <row r="183" s="16" customFormat="1" x14ac:dyDescent="0.25"/>
    <row r="219" s="16" customFormat="1" x14ac:dyDescent="0.25"/>
    <row r="220" s="16" customFormat="1" x14ac:dyDescent="0.25"/>
    <row r="221" s="16" customFormat="1" x14ac:dyDescent="0.25"/>
    <row r="257" s="16" customFormat="1" x14ac:dyDescent="0.25"/>
    <row r="258" s="16" customFormat="1" x14ac:dyDescent="0.25"/>
    <row r="259" s="16" customFormat="1" x14ac:dyDescent="0.25"/>
    <row r="295" s="16" customFormat="1" x14ac:dyDescent="0.25"/>
    <row r="296" s="16" customFormat="1" x14ac:dyDescent="0.25"/>
    <row r="297" s="16" customFormat="1" x14ac:dyDescent="0.25"/>
    <row r="333" s="16" customFormat="1" x14ac:dyDescent="0.25"/>
    <row r="334" s="16" customFormat="1" x14ac:dyDescent="0.25"/>
    <row r="335" s="16" customFormat="1" x14ac:dyDescent="0.25"/>
    <row r="371" s="16" customFormat="1" x14ac:dyDescent="0.25"/>
    <row r="372" s="16" customFormat="1" x14ac:dyDescent="0.25"/>
    <row r="373" s="16" customFormat="1" x14ac:dyDescent="0.25"/>
    <row r="409" s="16" customFormat="1" x14ac:dyDescent="0.25"/>
    <row r="410" s="16" customFormat="1" x14ac:dyDescent="0.25"/>
    <row r="411" s="16" customFormat="1" x14ac:dyDescent="0.25"/>
    <row r="447" s="16" customFormat="1" x14ac:dyDescent="0.25"/>
    <row r="448" s="16" customFormat="1" x14ac:dyDescent="0.25"/>
    <row r="449" s="16" customFormat="1" x14ac:dyDescent="0.25"/>
  </sheetData>
  <mergeCells count="6">
    <mergeCell ref="A1:D1"/>
    <mergeCell ref="A2:D2"/>
    <mergeCell ref="A3:D3"/>
    <mergeCell ref="B5:D5"/>
    <mergeCell ref="A12:D12"/>
    <mergeCell ref="B9:D9"/>
  </mergeCells>
  <pageMargins left="0.70866141732283472" right="0.70866141732283472" top="0.55118110236220474" bottom="0.35433070866141736" header="0" footer="0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449"/>
  <sheetViews>
    <sheetView view="pageBreakPreview" topLeftCell="A15" zoomScaleNormal="80" zoomScaleSheetLayoutView="100" workbookViewId="0">
      <selection activeCell="A36" sqref="A36:XFD36"/>
    </sheetView>
  </sheetViews>
  <sheetFormatPr defaultColWidth="14.42578125" defaultRowHeight="15" x14ac:dyDescent="0.25"/>
  <cols>
    <col min="1" max="1" width="57.85546875" style="57" customWidth="1"/>
    <col min="2" max="2" width="10.85546875" style="57" customWidth="1"/>
    <col min="3" max="4" width="17.42578125" style="57" customWidth="1"/>
    <col min="5" max="16384" width="14.42578125" style="57"/>
  </cols>
  <sheetData>
    <row r="1" spans="1:4" x14ac:dyDescent="0.25">
      <c r="A1" s="78" t="s">
        <v>0</v>
      </c>
      <c r="B1" s="77"/>
      <c r="C1" s="77"/>
      <c r="D1" s="77"/>
    </row>
    <row r="2" spans="1:4" x14ac:dyDescent="0.25">
      <c r="A2" s="78" t="s">
        <v>45</v>
      </c>
      <c r="B2" s="77"/>
      <c r="C2" s="77"/>
      <c r="D2" s="77"/>
    </row>
    <row r="3" spans="1:4" x14ac:dyDescent="0.25">
      <c r="A3" s="78" t="s">
        <v>44</v>
      </c>
      <c r="B3" s="77"/>
      <c r="C3" s="77"/>
      <c r="D3" s="77"/>
    </row>
    <row r="4" spans="1:4" x14ac:dyDescent="0.25">
      <c r="A4" s="1"/>
      <c r="B4" s="1"/>
      <c r="C4" s="2"/>
    </row>
    <row r="5" spans="1:4" ht="52.5" customHeight="1" x14ac:dyDescent="0.25">
      <c r="A5" s="60" t="s">
        <v>48</v>
      </c>
      <c r="B5" s="75" t="s">
        <v>60</v>
      </c>
      <c r="C5" s="75"/>
      <c r="D5" s="75"/>
    </row>
    <row r="6" spans="1:4" x14ac:dyDescent="0.25">
      <c r="A6" s="60" t="s">
        <v>49</v>
      </c>
      <c r="B6" s="59" t="s">
        <v>50</v>
      </c>
    </row>
    <row r="7" spans="1:4" x14ac:dyDescent="0.25">
      <c r="A7" s="60" t="s">
        <v>51</v>
      </c>
      <c r="B7" s="59" t="s">
        <v>52</v>
      </c>
    </row>
    <row r="8" spans="1:4" ht="25.5" x14ac:dyDescent="0.25">
      <c r="A8" s="1" t="s">
        <v>53</v>
      </c>
      <c r="B8" s="59" t="s">
        <v>54</v>
      </c>
    </row>
    <row r="9" spans="1:4" ht="38.25" x14ac:dyDescent="0.25">
      <c r="A9" s="1" t="s">
        <v>57</v>
      </c>
      <c r="B9" s="79" t="s">
        <v>58</v>
      </c>
      <c r="C9" s="79"/>
      <c r="D9" s="79"/>
    </row>
    <row r="10" spans="1:4" x14ac:dyDescent="0.25">
      <c r="A10" s="3" t="s">
        <v>46</v>
      </c>
    </row>
    <row r="11" spans="1:4" x14ac:dyDescent="0.25">
      <c r="A11" s="3" t="s">
        <v>1</v>
      </c>
    </row>
    <row r="12" spans="1:4" ht="16.5" thickBot="1" x14ac:dyDescent="0.3">
      <c r="A12" s="76"/>
      <c r="B12" s="77"/>
      <c r="C12" s="77"/>
      <c r="D12" s="77"/>
    </row>
    <row r="13" spans="1:4" ht="36.75" thickBot="1" x14ac:dyDescent="0.3">
      <c r="A13" s="6" t="s">
        <v>2</v>
      </c>
      <c r="B13" s="4" t="s">
        <v>47</v>
      </c>
      <c r="C13" s="4" t="s">
        <v>55</v>
      </c>
      <c r="D13" s="4" t="s">
        <v>56</v>
      </c>
    </row>
    <row r="14" spans="1:4" ht="15.75" thickBot="1" x14ac:dyDescent="0.3">
      <c r="A14" s="5">
        <v>1</v>
      </c>
      <c r="B14" s="9">
        <v>2</v>
      </c>
      <c r="C14" s="9">
        <v>3</v>
      </c>
      <c r="D14" s="9">
        <v>4</v>
      </c>
    </row>
    <row r="15" spans="1:4" s="33" customFormat="1" ht="15.75" thickBot="1" x14ac:dyDescent="0.3">
      <c r="A15" s="31" t="s">
        <v>3</v>
      </c>
      <c r="B15" s="32" t="s">
        <v>4</v>
      </c>
      <c r="C15" s="47">
        <f>C16+C52</f>
        <v>642402.97000000009</v>
      </c>
      <c r="D15" s="47">
        <f>C15</f>
        <v>642402.97000000009</v>
      </c>
    </row>
    <row r="16" spans="1:4" s="28" customFormat="1" ht="24.75" thickBot="1" x14ac:dyDescent="0.3">
      <c r="A16" s="26" t="s">
        <v>28</v>
      </c>
      <c r="B16" s="27">
        <v>2000</v>
      </c>
      <c r="C16" s="62">
        <f>C18+C26+C44</f>
        <v>642402.97000000009</v>
      </c>
      <c r="D16" s="62">
        <f t="shared" ref="D16:D59" si="0">C16</f>
        <v>642402.97000000009</v>
      </c>
    </row>
    <row r="17" spans="1:4" s="36" customFormat="1" ht="15.75" thickBot="1" x14ac:dyDescent="0.3">
      <c r="A17" s="34" t="s">
        <v>5</v>
      </c>
      <c r="B17" s="35">
        <v>2200</v>
      </c>
      <c r="C17" s="63">
        <f>C16</f>
        <v>642402.97000000009</v>
      </c>
      <c r="D17" s="63">
        <f t="shared" si="0"/>
        <v>642402.97000000009</v>
      </c>
    </row>
    <row r="18" spans="1:4" s="39" customFormat="1" ht="15.75" thickBot="1" x14ac:dyDescent="0.3">
      <c r="A18" s="19" t="s">
        <v>6</v>
      </c>
      <c r="B18" s="21">
        <v>2210</v>
      </c>
      <c r="C18" s="46">
        <f>C19+C20+C21+C22+C23+C24+C25</f>
        <v>696</v>
      </c>
      <c r="D18" s="46">
        <f t="shared" si="0"/>
        <v>696</v>
      </c>
    </row>
    <row r="19" spans="1:4" s="16" customFormat="1" ht="15.75" thickBot="1" x14ac:dyDescent="0.3">
      <c r="A19" s="20" t="s">
        <v>29</v>
      </c>
      <c r="B19" s="22">
        <v>2210</v>
      </c>
      <c r="C19" s="64">
        <v>0</v>
      </c>
      <c r="D19" s="64">
        <f t="shared" si="0"/>
        <v>0</v>
      </c>
    </row>
    <row r="20" spans="1:4" s="42" customFormat="1" ht="15.75" thickBot="1" x14ac:dyDescent="0.3">
      <c r="A20" s="40" t="s">
        <v>40</v>
      </c>
      <c r="B20" s="41">
        <v>2210</v>
      </c>
      <c r="C20" s="56">
        <v>696</v>
      </c>
      <c r="D20" s="56">
        <f t="shared" si="0"/>
        <v>696</v>
      </c>
    </row>
    <row r="21" spans="1:4" s="42" customFormat="1" ht="15.75" thickBot="1" x14ac:dyDescent="0.3">
      <c r="A21" s="40" t="s">
        <v>41</v>
      </c>
      <c r="B21" s="41">
        <v>2210</v>
      </c>
      <c r="C21" s="56">
        <v>0</v>
      </c>
      <c r="D21" s="56">
        <f t="shared" si="0"/>
        <v>0</v>
      </c>
    </row>
    <row r="22" spans="1:4" ht="15.75" thickBot="1" x14ac:dyDescent="0.3">
      <c r="A22" s="17" t="s">
        <v>36</v>
      </c>
      <c r="B22" s="18">
        <v>2210</v>
      </c>
      <c r="C22" s="48">
        <v>0</v>
      </c>
      <c r="D22" s="48">
        <f t="shared" si="0"/>
        <v>0</v>
      </c>
    </row>
    <row r="23" spans="1:4" ht="15.75" thickBot="1" x14ac:dyDescent="0.3">
      <c r="A23" s="17" t="s">
        <v>37</v>
      </c>
      <c r="B23" s="18">
        <v>2210</v>
      </c>
      <c r="C23" s="48">
        <v>0</v>
      </c>
      <c r="D23" s="48">
        <f t="shared" si="0"/>
        <v>0</v>
      </c>
    </row>
    <row r="24" spans="1:4" ht="15.75" thickBot="1" x14ac:dyDescent="0.3">
      <c r="A24" s="17" t="s">
        <v>38</v>
      </c>
      <c r="B24" s="18">
        <v>2210</v>
      </c>
      <c r="C24" s="48">
        <v>0</v>
      </c>
      <c r="D24" s="48">
        <f t="shared" si="0"/>
        <v>0</v>
      </c>
    </row>
    <row r="25" spans="1:4" s="42" customFormat="1" ht="15.75" thickBot="1" x14ac:dyDescent="0.3">
      <c r="A25" s="40" t="s">
        <v>7</v>
      </c>
      <c r="B25" s="41">
        <v>2220</v>
      </c>
      <c r="C25" s="56">
        <v>0</v>
      </c>
      <c r="D25" s="56">
        <f t="shared" si="0"/>
        <v>0</v>
      </c>
    </row>
    <row r="26" spans="1:4" s="39" customFormat="1" ht="15.75" thickBot="1" x14ac:dyDescent="0.3">
      <c r="A26" s="14" t="s">
        <v>8</v>
      </c>
      <c r="B26" s="15">
        <v>2240</v>
      </c>
      <c r="C26" s="44">
        <f>C27+C28+C29+C30+C31+C32+C33+C34+C35+C36+C37+C38+C39+C40+C41+C42+C43</f>
        <v>4095</v>
      </c>
      <c r="D26" s="44">
        <f t="shared" si="0"/>
        <v>4095</v>
      </c>
    </row>
    <row r="27" spans="1:4" ht="15.75" thickBot="1" x14ac:dyDescent="0.3">
      <c r="A27" s="10" t="s">
        <v>35</v>
      </c>
      <c r="B27" s="7">
        <v>2240</v>
      </c>
      <c r="C27" s="45">
        <v>0</v>
      </c>
      <c r="D27" s="45">
        <f t="shared" si="0"/>
        <v>0</v>
      </c>
    </row>
    <row r="28" spans="1:4" ht="15.75" thickBot="1" x14ac:dyDescent="0.3">
      <c r="A28" s="10" t="s">
        <v>10</v>
      </c>
      <c r="B28" s="7">
        <v>2240</v>
      </c>
      <c r="C28" s="45">
        <v>0</v>
      </c>
      <c r="D28" s="45">
        <f t="shared" si="0"/>
        <v>0</v>
      </c>
    </row>
    <row r="29" spans="1:4" ht="15.75" thickBot="1" x14ac:dyDescent="0.3">
      <c r="A29" s="12" t="s">
        <v>82</v>
      </c>
      <c r="B29" s="11">
        <v>2240</v>
      </c>
      <c r="C29" s="45">
        <v>0</v>
      </c>
      <c r="D29" s="45">
        <f t="shared" si="0"/>
        <v>0</v>
      </c>
    </row>
    <row r="30" spans="1:4" ht="15.75" thickBot="1" x14ac:dyDescent="0.3">
      <c r="A30" s="12" t="s">
        <v>31</v>
      </c>
      <c r="B30" s="11">
        <v>2240</v>
      </c>
      <c r="C30" s="45">
        <v>0</v>
      </c>
      <c r="D30" s="45">
        <f t="shared" si="0"/>
        <v>0</v>
      </c>
    </row>
    <row r="31" spans="1:4" ht="15.75" thickBot="1" x14ac:dyDescent="0.3">
      <c r="A31" s="12" t="s">
        <v>32</v>
      </c>
      <c r="B31" s="11">
        <v>2240</v>
      </c>
      <c r="C31" s="45">
        <v>0</v>
      </c>
      <c r="D31" s="45">
        <f t="shared" si="0"/>
        <v>0</v>
      </c>
    </row>
    <row r="32" spans="1:4" ht="15.75" thickBot="1" x14ac:dyDescent="0.3">
      <c r="A32" s="12" t="s">
        <v>33</v>
      </c>
      <c r="B32" s="11">
        <v>2240</v>
      </c>
      <c r="C32" s="45">
        <v>0</v>
      </c>
      <c r="D32" s="45">
        <f t="shared" si="0"/>
        <v>0</v>
      </c>
    </row>
    <row r="33" spans="1:4" ht="15.75" thickBot="1" x14ac:dyDescent="0.3">
      <c r="A33" s="12" t="s">
        <v>34</v>
      </c>
      <c r="B33" s="11">
        <v>2240</v>
      </c>
      <c r="C33" s="45">
        <v>0</v>
      </c>
      <c r="D33" s="45">
        <f t="shared" si="0"/>
        <v>0</v>
      </c>
    </row>
    <row r="34" spans="1:4" ht="15.75" thickBot="1" x14ac:dyDescent="0.3">
      <c r="A34" s="10" t="s">
        <v>16</v>
      </c>
      <c r="B34" s="7">
        <v>2240</v>
      </c>
      <c r="C34" s="45">
        <v>0</v>
      </c>
      <c r="D34" s="45">
        <f t="shared" si="0"/>
        <v>0</v>
      </c>
    </row>
    <row r="35" spans="1:4" ht="15.75" thickBot="1" x14ac:dyDescent="0.3">
      <c r="A35" s="10" t="s">
        <v>21</v>
      </c>
      <c r="B35" s="7">
        <v>2240</v>
      </c>
      <c r="C35" s="45">
        <v>0</v>
      </c>
      <c r="D35" s="45">
        <f t="shared" si="0"/>
        <v>0</v>
      </c>
    </row>
    <row r="36" spans="1:4" s="74" customFormat="1" ht="15.75" customHeight="1" thickBot="1" x14ac:dyDescent="0.3">
      <c r="A36" s="10" t="s">
        <v>83</v>
      </c>
      <c r="B36" s="7">
        <v>2240</v>
      </c>
      <c r="C36" s="45">
        <v>1330</v>
      </c>
      <c r="D36" s="45">
        <f t="shared" si="0"/>
        <v>1330</v>
      </c>
    </row>
    <row r="37" spans="1:4" ht="15.75" thickBot="1" x14ac:dyDescent="0.3">
      <c r="A37" s="10" t="s">
        <v>18</v>
      </c>
      <c r="B37" s="7">
        <v>2240</v>
      </c>
      <c r="C37" s="45">
        <v>0</v>
      </c>
      <c r="D37" s="45">
        <f t="shared" si="0"/>
        <v>0</v>
      </c>
    </row>
    <row r="38" spans="1:4" ht="15.75" thickBot="1" x14ac:dyDescent="0.3">
      <c r="A38" s="10" t="s">
        <v>12</v>
      </c>
      <c r="B38" s="7">
        <v>2240</v>
      </c>
      <c r="C38" s="45">
        <f>515+2250</f>
        <v>2765</v>
      </c>
      <c r="D38" s="45">
        <f t="shared" si="0"/>
        <v>2765</v>
      </c>
    </row>
    <row r="39" spans="1:4" ht="15.75" thickBot="1" x14ac:dyDescent="0.3">
      <c r="A39" s="17" t="s">
        <v>36</v>
      </c>
      <c r="B39" s="7">
        <v>2240</v>
      </c>
      <c r="C39" s="45">
        <v>0</v>
      </c>
      <c r="D39" s="45">
        <f t="shared" si="0"/>
        <v>0</v>
      </c>
    </row>
    <row r="40" spans="1:4" s="54" customFormat="1" ht="16.5" thickBot="1" x14ac:dyDescent="0.3">
      <c r="A40" s="53" t="s">
        <v>43</v>
      </c>
      <c r="B40" s="55">
        <v>2240</v>
      </c>
      <c r="C40" s="65">
        <v>0</v>
      </c>
      <c r="D40" s="65">
        <f t="shared" si="0"/>
        <v>0</v>
      </c>
    </row>
    <row r="41" spans="1:4" s="42" customFormat="1" ht="15.75" thickBot="1" x14ac:dyDescent="0.3">
      <c r="A41" s="50" t="s">
        <v>42</v>
      </c>
      <c r="B41" s="51">
        <v>2240</v>
      </c>
      <c r="C41" s="52">
        <v>0</v>
      </c>
      <c r="D41" s="52">
        <f t="shared" si="0"/>
        <v>0</v>
      </c>
    </row>
    <row r="42" spans="1:4" ht="15.75" thickBot="1" x14ac:dyDescent="0.3">
      <c r="A42" s="25" t="s">
        <v>39</v>
      </c>
      <c r="B42" s="11">
        <v>2240</v>
      </c>
      <c r="C42" s="45">
        <v>0</v>
      </c>
      <c r="D42" s="45">
        <f t="shared" si="0"/>
        <v>0</v>
      </c>
    </row>
    <row r="43" spans="1:4" ht="15.75" thickBot="1" x14ac:dyDescent="0.3">
      <c r="A43" s="10" t="s">
        <v>9</v>
      </c>
      <c r="B43" s="7">
        <v>2240</v>
      </c>
      <c r="C43" s="66">
        <v>0</v>
      </c>
      <c r="D43" s="66">
        <f t="shared" si="0"/>
        <v>0</v>
      </c>
    </row>
    <row r="44" spans="1:4" s="39" customFormat="1" ht="15.75" thickBot="1" x14ac:dyDescent="0.3">
      <c r="A44" s="14" t="s">
        <v>23</v>
      </c>
      <c r="B44" s="15">
        <v>2270</v>
      </c>
      <c r="C44" s="44">
        <f>C45+C46+C47+C48+C49</f>
        <v>637611.97000000009</v>
      </c>
      <c r="D44" s="44">
        <f t="shared" si="0"/>
        <v>637611.97000000009</v>
      </c>
    </row>
    <row r="45" spans="1:4" ht="15.75" thickBot="1" x14ac:dyDescent="0.3">
      <c r="A45" s="10" t="s">
        <v>13</v>
      </c>
      <c r="B45" s="7">
        <v>2271</v>
      </c>
      <c r="C45" s="43">
        <v>576767.24</v>
      </c>
      <c r="D45" s="43">
        <f t="shared" si="0"/>
        <v>576767.24</v>
      </c>
    </row>
    <row r="46" spans="1:4" ht="15.75" thickBot="1" x14ac:dyDescent="0.3">
      <c r="A46" s="10" t="s">
        <v>14</v>
      </c>
      <c r="B46" s="7">
        <v>2272</v>
      </c>
      <c r="C46" s="43">
        <v>7664.04</v>
      </c>
      <c r="D46" s="43">
        <f t="shared" si="0"/>
        <v>7664.04</v>
      </c>
    </row>
    <row r="47" spans="1:4" ht="15.75" thickBot="1" x14ac:dyDescent="0.3">
      <c r="A47" s="10" t="s">
        <v>15</v>
      </c>
      <c r="B47" s="7">
        <v>2273</v>
      </c>
      <c r="C47" s="43">
        <v>51091.8</v>
      </c>
      <c r="D47" s="43">
        <f t="shared" si="0"/>
        <v>51091.8</v>
      </c>
    </row>
    <row r="48" spans="1:4" ht="15.75" thickBot="1" x14ac:dyDescent="0.3">
      <c r="A48" s="10" t="s">
        <v>17</v>
      </c>
      <c r="B48" s="7">
        <v>2274</v>
      </c>
      <c r="C48" s="43">
        <v>0</v>
      </c>
      <c r="D48" s="43">
        <f t="shared" si="0"/>
        <v>0</v>
      </c>
    </row>
    <row r="49" spans="1:4" ht="15.75" thickBot="1" x14ac:dyDescent="0.3">
      <c r="A49" s="10" t="s">
        <v>11</v>
      </c>
      <c r="B49" s="7">
        <v>2275</v>
      </c>
      <c r="C49" s="45">
        <f>1392.59+696.3</f>
        <v>2088.89</v>
      </c>
      <c r="D49" s="45">
        <f t="shared" si="0"/>
        <v>2088.89</v>
      </c>
    </row>
    <row r="50" spans="1:4" s="36" customFormat="1" ht="15.75" thickBot="1" x14ac:dyDescent="0.3">
      <c r="A50" s="37" t="s">
        <v>19</v>
      </c>
      <c r="B50" s="38">
        <v>2700</v>
      </c>
      <c r="C50" s="49">
        <v>0</v>
      </c>
      <c r="D50" s="49">
        <f t="shared" si="0"/>
        <v>0</v>
      </c>
    </row>
    <row r="51" spans="1:4" ht="15.75" thickBot="1" x14ac:dyDescent="0.3">
      <c r="A51" s="10" t="s">
        <v>20</v>
      </c>
      <c r="B51" s="7">
        <v>2730</v>
      </c>
      <c r="C51" s="43"/>
      <c r="D51" s="43">
        <f t="shared" si="0"/>
        <v>0</v>
      </c>
    </row>
    <row r="52" spans="1:4" s="28" customFormat="1" ht="15.75" thickBot="1" x14ac:dyDescent="0.3">
      <c r="A52" s="29" t="s">
        <v>22</v>
      </c>
      <c r="B52" s="30">
        <v>3000</v>
      </c>
      <c r="C52" s="67">
        <f>C53</f>
        <v>0</v>
      </c>
      <c r="D52" s="67">
        <f t="shared" si="0"/>
        <v>0</v>
      </c>
    </row>
    <row r="53" spans="1:4" s="39" customFormat="1" ht="15.75" thickBot="1" x14ac:dyDescent="0.3">
      <c r="A53" s="14" t="s">
        <v>24</v>
      </c>
      <c r="B53" s="15">
        <v>3100</v>
      </c>
      <c r="C53" s="68">
        <f>C54+C55+C56+C57+C58+C59</f>
        <v>0</v>
      </c>
      <c r="D53" s="68">
        <f t="shared" si="0"/>
        <v>0</v>
      </c>
    </row>
    <row r="54" spans="1:4" ht="15.75" thickBot="1" x14ac:dyDescent="0.3">
      <c r="A54" s="10" t="s">
        <v>25</v>
      </c>
      <c r="B54" s="7">
        <v>3110</v>
      </c>
      <c r="C54" s="43">
        <v>0</v>
      </c>
      <c r="D54" s="43">
        <f t="shared" si="0"/>
        <v>0</v>
      </c>
    </row>
    <row r="55" spans="1:4" ht="15.75" thickBot="1" x14ac:dyDescent="0.3">
      <c r="A55" s="17" t="s">
        <v>36</v>
      </c>
      <c r="B55" s="7">
        <v>3110</v>
      </c>
      <c r="C55" s="43">
        <v>0</v>
      </c>
      <c r="D55" s="43">
        <f t="shared" si="0"/>
        <v>0</v>
      </c>
    </row>
    <row r="56" spans="1:4" ht="15.75" thickBot="1" x14ac:dyDescent="0.3">
      <c r="A56" s="17" t="s">
        <v>37</v>
      </c>
      <c r="B56" s="7">
        <v>3110</v>
      </c>
      <c r="C56" s="43">
        <v>0</v>
      </c>
      <c r="D56" s="43">
        <f t="shared" si="0"/>
        <v>0</v>
      </c>
    </row>
    <row r="57" spans="1:4" ht="15.75" thickBot="1" x14ac:dyDescent="0.3">
      <c r="A57" s="17" t="s">
        <v>38</v>
      </c>
      <c r="B57" s="7">
        <v>3110</v>
      </c>
      <c r="C57" s="43">
        <v>0</v>
      </c>
      <c r="D57" s="43">
        <f t="shared" si="0"/>
        <v>0</v>
      </c>
    </row>
    <row r="58" spans="1:4" ht="15.75" thickBot="1" x14ac:dyDescent="0.3">
      <c r="A58" s="10" t="s">
        <v>26</v>
      </c>
      <c r="B58" s="7">
        <v>3120</v>
      </c>
      <c r="C58" s="43">
        <v>0</v>
      </c>
      <c r="D58" s="43">
        <f t="shared" si="0"/>
        <v>0</v>
      </c>
    </row>
    <row r="59" spans="1:4" ht="15.75" thickBot="1" x14ac:dyDescent="0.3">
      <c r="A59" s="10" t="s">
        <v>27</v>
      </c>
      <c r="B59" s="7">
        <v>3130</v>
      </c>
      <c r="C59" s="43">
        <v>0</v>
      </c>
      <c r="D59" s="43">
        <f t="shared" si="0"/>
        <v>0</v>
      </c>
    </row>
    <row r="60" spans="1:4" ht="18" x14ac:dyDescent="0.25">
      <c r="A60" s="8"/>
      <c r="C60" s="70">
        <v>0</v>
      </c>
      <c r="D60" s="70">
        <v>0</v>
      </c>
    </row>
    <row r="61" spans="1:4" x14ac:dyDescent="0.25">
      <c r="C61" s="70">
        <v>0</v>
      </c>
      <c r="D61" s="70">
        <v>0</v>
      </c>
    </row>
    <row r="67" s="16" customFormat="1" x14ac:dyDescent="0.25"/>
    <row r="68" s="16" customFormat="1" x14ac:dyDescent="0.25"/>
    <row r="69" s="16" customFormat="1" x14ac:dyDescent="0.25"/>
    <row r="105" s="16" customFormat="1" x14ac:dyDescent="0.25"/>
    <row r="106" s="16" customFormat="1" x14ac:dyDescent="0.25"/>
    <row r="107" s="16" customFormat="1" x14ac:dyDescent="0.25"/>
    <row r="143" s="16" customFormat="1" x14ac:dyDescent="0.25"/>
    <row r="144" s="16" customFormat="1" x14ac:dyDescent="0.25"/>
    <row r="145" s="16" customFormat="1" x14ac:dyDescent="0.25"/>
    <row r="181" s="16" customFormat="1" x14ac:dyDescent="0.25"/>
    <row r="182" s="16" customFormat="1" x14ac:dyDescent="0.25"/>
    <row r="183" s="16" customFormat="1" x14ac:dyDescent="0.25"/>
    <row r="219" s="16" customFormat="1" x14ac:dyDescent="0.25"/>
    <row r="220" s="16" customFormat="1" x14ac:dyDescent="0.25"/>
    <row r="221" s="16" customFormat="1" x14ac:dyDescent="0.25"/>
    <row r="257" s="16" customFormat="1" x14ac:dyDescent="0.25"/>
    <row r="258" s="16" customFormat="1" x14ac:dyDescent="0.25"/>
    <row r="259" s="16" customFormat="1" x14ac:dyDescent="0.25"/>
    <row r="295" s="16" customFormat="1" x14ac:dyDescent="0.25"/>
    <row r="296" s="16" customFormat="1" x14ac:dyDescent="0.25"/>
    <row r="297" s="16" customFormat="1" x14ac:dyDescent="0.25"/>
    <row r="333" s="16" customFormat="1" x14ac:dyDescent="0.25"/>
    <row r="334" s="16" customFormat="1" x14ac:dyDescent="0.25"/>
    <row r="335" s="16" customFormat="1" x14ac:dyDescent="0.25"/>
    <row r="371" s="16" customFormat="1" x14ac:dyDescent="0.25"/>
    <row r="372" s="16" customFormat="1" x14ac:dyDescent="0.25"/>
    <row r="373" s="16" customFormat="1" x14ac:dyDescent="0.25"/>
    <row r="409" s="16" customFormat="1" x14ac:dyDescent="0.25"/>
    <row r="410" s="16" customFormat="1" x14ac:dyDescent="0.25"/>
    <row r="411" s="16" customFormat="1" x14ac:dyDescent="0.25"/>
    <row r="447" s="16" customFormat="1" x14ac:dyDescent="0.25"/>
    <row r="448" s="16" customFormat="1" x14ac:dyDescent="0.25"/>
    <row r="449" s="16" customFormat="1" x14ac:dyDescent="0.25"/>
  </sheetData>
  <mergeCells count="6">
    <mergeCell ref="A1:D1"/>
    <mergeCell ref="A2:D2"/>
    <mergeCell ref="A3:D3"/>
    <mergeCell ref="B5:D5"/>
    <mergeCell ref="A12:D12"/>
    <mergeCell ref="B9:D9"/>
  </mergeCells>
  <pageMargins left="0.70866141732283472" right="0.70866141732283472" top="0.35433070866141736" bottom="0.35433070866141736" header="0" footer="0"/>
  <pageSetup paperSize="9" scale="79" fitToHeight="12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449"/>
  <sheetViews>
    <sheetView view="pageBreakPreview" topLeftCell="A18" zoomScaleNormal="80" zoomScaleSheetLayoutView="100" workbookViewId="0">
      <selection activeCell="A36" sqref="A36:XFD36"/>
    </sheetView>
  </sheetViews>
  <sheetFormatPr defaultColWidth="14.42578125" defaultRowHeight="15" customHeight="1" x14ac:dyDescent="0.25"/>
  <cols>
    <col min="1" max="1" width="57.85546875" style="69" customWidth="1"/>
    <col min="2" max="2" width="10.85546875" style="69" customWidth="1"/>
    <col min="3" max="4" width="17.42578125" style="69" customWidth="1"/>
    <col min="5" max="16384" width="14.42578125" style="69"/>
  </cols>
  <sheetData>
    <row r="1" spans="1:4" x14ac:dyDescent="0.25">
      <c r="A1" s="78" t="s">
        <v>0</v>
      </c>
      <c r="B1" s="77"/>
      <c r="C1" s="77"/>
      <c r="D1" s="77"/>
    </row>
    <row r="2" spans="1:4" x14ac:dyDescent="0.25">
      <c r="A2" s="78" t="s">
        <v>45</v>
      </c>
      <c r="B2" s="77"/>
      <c r="C2" s="77"/>
      <c r="D2" s="77"/>
    </row>
    <row r="3" spans="1:4" x14ac:dyDescent="0.25">
      <c r="A3" s="78" t="s">
        <v>44</v>
      </c>
      <c r="B3" s="77"/>
      <c r="C3" s="77"/>
      <c r="D3" s="77"/>
    </row>
    <row r="4" spans="1:4" x14ac:dyDescent="0.25">
      <c r="A4" s="1"/>
      <c r="B4" s="1"/>
      <c r="C4" s="2"/>
    </row>
    <row r="5" spans="1:4" ht="63.75" customHeight="1" x14ac:dyDescent="0.25">
      <c r="A5" s="60" t="s">
        <v>48</v>
      </c>
      <c r="B5" s="75" t="s">
        <v>78</v>
      </c>
      <c r="C5" s="75"/>
      <c r="D5" s="75"/>
    </row>
    <row r="6" spans="1:4" x14ac:dyDescent="0.25">
      <c r="A6" s="60" t="s">
        <v>49</v>
      </c>
      <c r="B6" s="59" t="s">
        <v>50</v>
      </c>
    </row>
    <row r="7" spans="1:4" x14ac:dyDescent="0.25">
      <c r="A7" s="60" t="s">
        <v>51</v>
      </c>
      <c r="B7" s="59" t="s">
        <v>52</v>
      </c>
    </row>
    <row r="8" spans="1:4" ht="25.5" x14ac:dyDescent="0.25">
      <c r="A8" s="1" t="s">
        <v>53</v>
      </c>
      <c r="B8" s="59" t="s">
        <v>54</v>
      </c>
    </row>
    <row r="9" spans="1:4" ht="38.25" x14ac:dyDescent="0.25">
      <c r="A9" s="1" t="s">
        <v>57</v>
      </c>
      <c r="B9" s="79" t="s">
        <v>58</v>
      </c>
      <c r="C9" s="79"/>
      <c r="D9" s="79"/>
    </row>
    <row r="10" spans="1:4" x14ac:dyDescent="0.25">
      <c r="A10" s="3" t="s">
        <v>46</v>
      </c>
    </row>
    <row r="11" spans="1:4" x14ac:dyDescent="0.25">
      <c r="A11" s="3" t="s">
        <v>1</v>
      </c>
    </row>
    <row r="12" spans="1:4" ht="16.5" thickBot="1" x14ac:dyDescent="0.3">
      <c r="A12" s="76"/>
      <c r="B12" s="77"/>
      <c r="C12" s="77"/>
      <c r="D12" s="77"/>
    </row>
    <row r="13" spans="1:4" ht="36.75" thickBot="1" x14ac:dyDescent="0.3">
      <c r="A13" s="6" t="s">
        <v>2</v>
      </c>
      <c r="B13" s="4" t="s">
        <v>47</v>
      </c>
      <c r="C13" s="4" t="s">
        <v>55</v>
      </c>
      <c r="D13" s="4" t="s">
        <v>56</v>
      </c>
    </row>
    <row r="14" spans="1:4" ht="15.75" thickBot="1" x14ac:dyDescent="0.3">
      <c r="A14" s="5">
        <v>1</v>
      </c>
      <c r="B14" s="9">
        <v>2</v>
      </c>
      <c r="C14" s="9">
        <v>3</v>
      </c>
      <c r="D14" s="9">
        <v>4</v>
      </c>
    </row>
    <row r="15" spans="1:4" s="33" customFormat="1" ht="15.75" thickBot="1" x14ac:dyDescent="0.3">
      <c r="A15" s="31" t="s">
        <v>3</v>
      </c>
      <c r="B15" s="32" t="s">
        <v>4</v>
      </c>
      <c r="C15" s="47">
        <f>C16+C52</f>
        <v>592085.22</v>
      </c>
      <c r="D15" s="47">
        <f>C15</f>
        <v>592085.22</v>
      </c>
    </row>
    <row r="16" spans="1:4" s="28" customFormat="1" ht="24.75" thickBot="1" x14ac:dyDescent="0.3">
      <c r="A16" s="26" t="s">
        <v>28</v>
      </c>
      <c r="B16" s="27">
        <v>2000</v>
      </c>
      <c r="C16" s="62">
        <f>C18+C26+C44</f>
        <v>592085.22</v>
      </c>
      <c r="D16" s="62">
        <f t="shared" ref="D16:D59" si="0">C16</f>
        <v>592085.22</v>
      </c>
    </row>
    <row r="17" spans="1:4" s="36" customFormat="1" ht="15.75" thickBot="1" x14ac:dyDescent="0.3">
      <c r="A17" s="34" t="s">
        <v>5</v>
      </c>
      <c r="B17" s="35">
        <v>2200</v>
      </c>
      <c r="C17" s="63">
        <f>C16</f>
        <v>592085.22</v>
      </c>
      <c r="D17" s="63">
        <f t="shared" si="0"/>
        <v>592085.22</v>
      </c>
    </row>
    <row r="18" spans="1:4" s="39" customFormat="1" ht="15.75" thickBot="1" x14ac:dyDescent="0.3">
      <c r="A18" s="19" t="s">
        <v>6</v>
      </c>
      <c r="B18" s="21">
        <v>2210</v>
      </c>
      <c r="C18" s="46">
        <f>C19+C20+C21+C22+C23+C24+C25</f>
        <v>696</v>
      </c>
      <c r="D18" s="46">
        <f t="shared" si="0"/>
        <v>696</v>
      </c>
    </row>
    <row r="19" spans="1:4" s="16" customFormat="1" ht="15.75" thickBot="1" x14ac:dyDescent="0.3">
      <c r="A19" s="20" t="s">
        <v>29</v>
      </c>
      <c r="B19" s="22">
        <v>2210</v>
      </c>
      <c r="C19" s="64">
        <v>0</v>
      </c>
      <c r="D19" s="64">
        <f t="shared" si="0"/>
        <v>0</v>
      </c>
    </row>
    <row r="20" spans="1:4" s="42" customFormat="1" ht="15.75" thickBot="1" x14ac:dyDescent="0.3">
      <c r="A20" s="40" t="s">
        <v>40</v>
      </c>
      <c r="B20" s="41">
        <v>2210</v>
      </c>
      <c r="C20" s="56">
        <v>696</v>
      </c>
      <c r="D20" s="56">
        <f t="shared" si="0"/>
        <v>696</v>
      </c>
    </row>
    <row r="21" spans="1:4" s="42" customFormat="1" ht="15.75" thickBot="1" x14ac:dyDescent="0.3">
      <c r="A21" s="40" t="s">
        <v>41</v>
      </c>
      <c r="B21" s="41">
        <v>2210</v>
      </c>
      <c r="C21" s="56">
        <v>0</v>
      </c>
      <c r="D21" s="56">
        <f t="shared" si="0"/>
        <v>0</v>
      </c>
    </row>
    <row r="22" spans="1:4" ht="15.75" thickBot="1" x14ac:dyDescent="0.3">
      <c r="A22" s="17" t="s">
        <v>36</v>
      </c>
      <c r="B22" s="18">
        <v>2210</v>
      </c>
      <c r="C22" s="48">
        <v>0</v>
      </c>
      <c r="D22" s="48">
        <f t="shared" si="0"/>
        <v>0</v>
      </c>
    </row>
    <row r="23" spans="1:4" ht="15.75" thickBot="1" x14ac:dyDescent="0.3">
      <c r="A23" s="17" t="s">
        <v>37</v>
      </c>
      <c r="B23" s="18">
        <v>2210</v>
      </c>
      <c r="C23" s="48">
        <v>0</v>
      </c>
      <c r="D23" s="48">
        <f t="shared" si="0"/>
        <v>0</v>
      </c>
    </row>
    <row r="24" spans="1:4" ht="15.75" thickBot="1" x14ac:dyDescent="0.3">
      <c r="A24" s="17" t="s">
        <v>38</v>
      </c>
      <c r="B24" s="18">
        <v>2210</v>
      </c>
      <c r="C24" s="48">
        <v>0</v>
      </c>
      <c r="D24" s="48">
        <f t="shared" si="0"/>
        <v>0</v>
      </c>
    </row>
    <row r="25" spans="1:4" s="42" customFormat="1" ht="15.75" thickBot="1" x14ac:dyDescent="0.3">
      <c r="A25" s="40" t="s">
        <v>7</v>
      </c>
      <c r="B25" s="41">
        <v>2220</v>
      </c>
      <c r="C25" s="56">
        <v>0</v>
      </c>
      <c r="D25" s="56">
        <f t="shared" si="0"/>
        <v>0</v>
      </c>
    </row>
    <row r="26" spans="1:4" s="39" customFormat="1" ht="15.75" thickBot="1" x14ac:dyDescent="0.3">
      <c r="A26" s="14" t="s">
        <v>8</v>
      </c>
      <c r="B26" s="15">
        <v>2240</v>
      </c>
      <c r="C26" s="44">
        <f>C27+C28+C29+C30+C31+C32+C33+C34+C35+C36+C37+C38+C39+C40+C41+C42+C43</f>
        <v>2745</v>
      </c>
      <c r="D26" s="44">
        <f t="shared" si="0"/>
        <v>2745</v>
      </c>
    </row>
    <row r="27" spans="1:4" ht="15.75" thickBot="1" x14ac:dyDescent="0.3">
      <c r="A27" s="10" t="s">
        <v>35</v>
      </c>
      <c r="B27" s="7">
        <v>2240</v>
      </c>
      <c r="C27" s="45">
        <v>0</v>
      </c>
      <c r="D27" s="45">
        <f t="shared" si="0"/>
        <v>0</v>
      </c>
    </row>
    <row r="28" spans="1:4" ht="15.75" thickBot="1" x14ac:dyDescent="0.3">
      <c r="A28" s="10" t="s">
        <v>10</v>
      </c>
      <c r="B28" s="7">
        <v>2240</v>
      </c>
      <c r="C28" s="45">
        <v>0</v>
      </c>
      <c r="D28" s="45">
        <f t="shared" si="0"/>
        <v>0</v>
      </c>
    </row>
    <row r="29" spans="1:4" ht="15.75" thickBot="1" x14ac:dyDescent="0.3">
      <c r="A29" s="12" t="s">
        <v>82</v>
      </c>
      <c r="B29" s="11">
        <v>2240</v>
      </c>
      <c r="C29" s="45">
        <v>0</v>
      </c>
      <c r="D29" s="45">
        <f t="shared" si="0"/>
        <v>0</v>
      </c>
    </row>
    <row r="30" spans="1:4" ht="15.75" thickBot="1" x14ac:dyDescent="0.3">
      <c r="A30" s="12" t="s">
        <v>31</v>
      </c>
      <c r="B30" s="11">
        <v>2240</v>
      </c>
      <c r="C30" s="45">
        <v>0</v>
      </c>
      <c r="D30" s="45">
        <f t="shared" si="0"/>
        <v>0</v>
      </c>
    </row>
    <row r="31" spans="1:4" ht="15.75" thickBot="1" x14ac:dyDescent="0.3">
      <c r="A31" s="12" t="s">
        <v>32</v>
      </c>
      <c r="B31" s="11">
        <v>2240</v>
      </c>
      <c r="C31" s="45">
        <v>0</v>
      </c>
      <c r="D31" s="45">
        <f t="shared" si="0"/>
        <v>0</v>
      </c>
    </row>
    <row r="32" spans="1:4" ht="15.75" thickBot="1" x14ac:dyDescent="0.3">
      <c r="A32" s="12" t="s">
        <v>33</v>
      </c>
      <c r="B32" s="11">
        <v>2240</v>
      </c>
      <c r="C32" s="45">
        <v>0</v>
      </c>
      <c r="D32" s="45">
        <f t="shared" si="0"/>
        <v>0</v>
      </c>
    </row>
    <row r="33" spans="1:4" ht="15.75" thickBot="1" x14ac:dyDescent="0.3">
      <c r="A33" s="12" t="s">
        <v>34</v>
      </c>
      <c r="B33" s="11">
        <v>2240</v>
      </c>
      <c r="C33" s="45">
        <v>0</v>
      </c>
      <c r="D33" s="45">
        <f t="shared" si="0"/>
        <v>0</v>
      </c>
    </row>
    <row r="34" spans="1:4" ht="15.75" thickBot="1" x14ac:dyDescent="0.3">
      <c r="A34" s="10" t="s">
        <v>16</v>
      </c>
      <c r="B34" s="7">
        <v>2240</v>
      </c>
      <c r="C34" s="45">
        <v>0</v>
      </c>
      <c r="D34" s="45">
        <f t="shared" si="0"/>
        <v>0</v>
      </c>
    </row>
    <row r="35" spans="1:4" ht="15.75" thickBot="1" x14ac:dyDescent="0.3">
      <c r="A35" s="10" t="s">
        <v>21</v>
      </c>
      <c r="B35" s="7">
        <v>2240</v>
      </c>
      <c r="C35" s="45">
        <v>0</v>
      </c>
      <c r="D35" s="45">
        <f t="shared" si="0"/>
        <v>0</v>
      </c>
    </row>
    <row r="36" spans="1:4" s="74" customFormat="1" ht="15.75" customHeight="1" thickBot="1" x14ac:dyDescent="0.3">
      <c r="A36" s="10" t="s">
        <v>83</v>
      </c>
      <c r="B36" s="7">
        <v>2240</v>
      </c>
      <c r="C36" s="45">
        <v>1330</v>
      </c>
      <c r="D36" s="45">
        <f t="shared" si="0"/>
        <v>1330</v>
      </c>
    </row>
    <row r="37" spans="1:4" ht="15.75" thickBot="1" x14ac:dyDescent="0.3">
      <c r="A37" s="10" t="s">
        <v>18</v>
      </c>
      <c r="B37" s="7">
        <v>2240</v>
      </c>
      <c r="C37" s="45">
        <v>0</v>
      </c>
      <c r="D37" s="45">
        <f t="shared" si="0"/>
        <v>0</v>
      </c>
    </row>
    <row r="38" spans="1:4" ht="15.75" thickBot="1" x14ac:dyDescent="0.3">
      <c r="A38" s="10" t="s">
        <v>12</v>
      </c>
      <c r="B38" s="7">
        <v>2240</v>
      </c>
      <c r="C38" s="45">
        <f>515+900</f>
        <v>1415</v>
      </c>
      <c r="D38" s="45">
        <f t="shared" si="0"/>
        <v>1415</v>
      </c>
    </row>
    <row r="39" spans="1:4" ht="15.75" thickBot="1" x14ac:dyDescent="0.3">
      <c r="A39" s="17" t="s">
        <v>36</v>
      </c>
      <c r="B39" s="7">
        <v>2240</v>
      </c>
      <c r="C39" s="45">
        <v>0</v>
      </c>
      <c r="D39" s="45">
        <f t="shared" si="0"/>
        <v>0</v>
      </c>
    </row>
    <row r="40" spans="1:4" ht="15.75" thickBot="1" x14ac:dyDescent="0.3">
      <c r="A40" s="17" t="s">
        <v>43</v>
      </c>
      <c r="B40" s="7">
        <v>2240</v>
      </c>
      <c r="C40" s="45">
        <v>0</v>
      </c>
      <c r="D40" s="45">
        <f t="shared" si="0"/>
        <v>0</v>
      </c>
    </row>
    <row r="41" spans="1:4" s="42" customFormat="1" ht="15.75" thickBot="1" x14ac:dyDescent="0.3">
      <c r="A41" s="50" t="s">
        <v>42</v>
      </c>
      <c r="B41" s="51">
        <v>2240</v>
      </c>
      <c r="C41" s="52">
        <v>0</v>
      </c>
      <c r="D41" s="52">
        <f t="shared" si="0"/>
        <v>0</v>
      </c>
    </row>
    <row r="42" spans="1:4" ht="15.75" thickBot="1" x14ac:dyDescent="0.3">
      <c r="A42" s="25" t="s">
        <v>39</v>
      </c>
      <c r="B42" s="11">
        <v>2240</v>
      </c>
      <c r="C42" s="45">
        <v>0</v>
      </c>
      <c r="D42" s="45">
        <f t="shared" si="0"/>
        <v>0</v>
      </c>
    </row>
    <row r="43" spans="1:4" ht="15.75" thickBot="1" x14ac:dyDescent="0.3">
      <c r="A43" s="10" t="s">
        <v>9</v>
      </c>
      <c r="B43" s="7">
        <v>2240</v>
      </c>
      <c r="C43" s="66">
        <v>0</v>
      </c>
      <c r="D43" s="66">
        <f t="shared" si="0"/>
        <v>0</v>
      </c>
    </row>
    <row r="44" spans="1:4" s="39" customFormat="1" ht="15.75" thickBot="1" x14ac:dyDescent="0.3">
      <c r="A44" s="14" t="s">
        <v>23</v>
      </c>
      <c r="B44" s="15">
        <v>2270</v>
      </c>
      <c r="C44" s="44">
        <f>C45+C46+C47+C48+C49</f>
        <v>588644.22</v>
      </c>
      <c r="D44" s="44">
        <f t="shared" si="0"/>
        <v>588644.22</v>
      </c>
    </row>
    <row r="45" spans="1:4" ht="15.75" thickBot="1" x14ac:dyDescent="0.3">
      <c r="A45" s="10" t="s">
        <v>13</v>
      </c>
      <c r="B45" s="7">
        <v>2271</v>
      </c>
      <c r="C45" s="43">
        <v>414582.96</v>
      </c>
      <c r="D45" s="43">
        <f t="shared" si="0"/>
        <v>414582.96</v>
      </c>
    </row>
    <row r="46" spans="1:4" ht="15.75" thickBot="1" x14ac:dyDescent="0.3">
      <c r="A46" s="10" t="s">
        <v>14</v>
      </c>
      <c r="B46" s="7">
        <v>2272</v>
      </c>
      <c r="C46" s="43">
        <v>17638.8</v>
      </c>
      <c r="D46" s="43">
        <f t="shared" si="0"/>
        <v>17638.8</v>
      </c>
    </row>
    <row r="47" spans="1:4" ht="15.75" thickBot="1" x14ac:dyDescent="0.3">
      <c r="A47" s="10" t="s">
        <v>15</v>
      </c>
      <c r="B47" s="7">
        <v>2273</v>
      </c>
      <c r="C47" s="43">
        <v>154681.72</v>
      </c>
      <c r="D47" s="43">
        <f t="shared" si="0"/>
        <v>154681.72</v>
      </c>
    </row>
    <row r="48" spans="1:4" ht="15.75" thickBot="1" x14ac:dyDescent="0.3">
      <c r="A48" s="10" t="s">
        <v>17</v>
      </c>
      <c r="B48" s="7">
        <v>2274</v>
      </c>
      <c r="C48" s="43">
        <v>0</v>
      </c>
      <c r="D48" s="43">
        <f t="shared" si="0"/>
        <v>0</v>
      </c>
    </row>
    <row r="49" spans="1:4" ht="15.75" thickBot="1" x14ac:dyDescent="0.3">
      <c r="A49" s="10" t="s">
        <v>11</v>
      </c>
      <c r="B49" s="7">
        <v>2275</v>
      </c>
      <c r="C49" s="45">
        <v>1740.74</v>
      </c>
      <c r="D49" s="45">
        <f t="shared" si="0"/>
        <v>1740.74</v>
      </c>
    </row>
    <row r="50" spans="1:4" s="36" customFormat="1" ht="15.75" thickBot="1" x14ac:dyDescent="0.3">
      <c r="A50" s="37" t="s">
        <v>19</v>
      </c>
      <c r="B50" s="38">
        <v>2700</v>
      </c>
      <c r="C50" s="49">
        <v>0</v>
      </c>
      <c r="D50" s="49">
        <f t="shared" si="0"/>
        <v>0</v>
      </c>
    </row>
    <row r="51" spans="1:4" ht="15.75" thickBot="1" x14ac:dyDescent="0.3">
      <c r="A51" s="10" t="s">
        <v>20</v>
      </c>
      <c r="B51" s="7">
        <v>2730</v>
      </c>
      <c r="C51" s="43">
        <v>0</v>
      </c>
      <c r="D51" s="43">
        <f t="shared" si="0"/>
        <v>0</v>
      </c>
    </row>
    <row r="52" spans="1:4" s="28" customFormat="1" ht="15.75" thickBot="1" x14ac:dyDescent="0.3">
      <c r="A52" s="29" t="s">
        <v>22</v>
      </c>
      <c r="B52" s="30">
        <v>3000</v>
      </c>
      <c r="C52" s="67">
        <f>C53</f>
        <v>0</v>
      </c>
      <c r="D52" s="67">
        <f t="shared" si="0"/>
        <v>0</v>
      </c>
    </row>
    <row r="53" spans="1:4" s="39" customFormat="1" ht="15.75" thickBot="1" x14ac:dyDescent="0.3">
      <c r="A53" s="14" t="s">
        <v>24</v>
      </c>
      <c r="B53" s="15">
        <v>3100</v>
      </c>
      <c r="C53" s="68">
        <f>C54+C55+C56+C57+C58+C59</f>
        <v>0</v>
      </c>
      <c r="D53" s="68">
        <f t="shared" si="0"/>
        <v>0</v>
      </c>
    </row>
    <row r="54" spans="1:4" ht="15.75" thickBot="1" x14ac:dyDescent="0.3">
      <c r="A54" s="10" t="s">
        <v>25</v>
      </c>
      <c r="B54" s="7">
        <v>3110</v>
      </c>
      <c r="C54" s="43">
        <v>0</v>
      </c>
      <c r="D54" s="43">
        <f t="shared" si="0"/>
        <v>0</v>
      </c>
    </row>
    <row r="55" spans="1:4" ht="15.75" thickBot="1" x14ac:dyDescent="0.3">
      <c r="A55" s="17" t="s">
        <v>36</v>
      </c>
      <c r="B55" s="7">
        <v>3110</v>
      </c>
      <c r="C55" s="43">
        <v>0</v>
      </c>
      <c r="D55" s="43">
        <f t="shared" si="0"/>
        <v>0</v>
      </c>
    </row>
    <row r="56" spans="1:4" ht="15.75" thickBot="1" x14ac:dyDescent="0.3">
      <c r="A56" s="17" t="s">
        <v>37</v>
      </c>
      <c r="B56" s="7">
        <v>3110</v>
      </c>
      <c r="C56" s="43">
        <v>0</v>
      </c>
      <c r="D56" s="43">
        <f t="shared" si="0"/>
        <v>0</v>
      </c>
    </row>
    <row r="57" spans="1:4" ht="15.75" thickBot="1" x14ac:dyDescent="0.3">
      <c r="A57" s="17" t="s">
        <v>38</v>
      </c>
      <c r="B57" s="7">
        <v>3110</v>
      </c>
      <c r="C57" s="43">
        <v>0</v>
      </c>
      <c r="D57" s="43">
        <f t="shared" si="0"/>
        <v>0</v>
      </c>
    </row>
    <row r="58" spans="1:4" ht="15.75" thickBot="1" x14ac:dyDescent="0.3">
      <c r="A58" s="10" t="s">
        <v>26</v>
      </c>
      <c r="B58" s="7">
        <v>3120</v>
      </c>
      <c r="C58" s="43">
        <v>0</v>
      </c>
      <c r="D58" s="43">
        <f t="shared" si="0"/>
        <v>0</v>
      </c>
    </row>
    <row r="59" spans="1:4" ht="15.75" thickBot="1" x14ac:dyDescent="0.3">
      <c r="A59" s="10" t="s">
        <v>27</v>
      </c>
      <c r="B59" s="7">
        <v>3130</v>
      </c>
      <c r="C59" s="43">
        <v>0</v>
      </c>
      <c r="D59" s="43">
        <f t="shared" si="0"/>
        <v>0</v>
      </c>
    </row>
    <row r="60" spans="1:4" ht="18" x14ac:dyDescent="0.25">
      <c r="A60" s="8"/>
      <c r="C60" s="70"/>
      <c r="D60" s="70"/>
    </row>
    <row r="61" spans="1:4" ht="15" customHeight="1" x14ac:dyDescent="0.25">
      <c r="C61" s="70"/>
      <c r="D61" s="70"/>
    </row>
    <row r="67" s="16" customFormat="1" x14ac:dyDescent="0.25"/>
    <row r="68" s="16" customFormat="1" x14ac:dyDescent="0.25"/>
    <row r="69" s="16" customFormat="1" x14ac:dyDescent="0.25"/>
    <row r="105" s="16" customFormat="1" x14ac:dyDescent="0.25"/>
    <row r="106" s="16" customFormat="1" x14ac:dyDescent="0.25"/>
    <row r="107" s="16" customFormat="1" x14ac:dyDescent="0.25"/>
    <row r="143" s="16" customFormat="1" x14ac:dyDescent="0.25"/>
    <row r="144" s="16" customFormat="1" x14ac:dyDescent="0.25"/>
    <row r="145" s="16" customFormat="1" x14ac:dyDescent="0.25"/>
    <row r="181" s="16" customFormat="1" x14ac:dyDescent="0.25"/>
    <row r="182" s="16" customFormat="1" x14ac:dyDescent="0.25"/>
    <row r="183" s="16" customFormat="1" x14ac:dyDescent="0.25"/>
    <row r="219" s="16" customFormat="1" x14ac:dyDescent="0.25"/>
    <row r="220" s="16" customFormat="1" x14ac:dyDescent="0.25"/>
    <row r="221" s="16" customFormat="1" x14ac:dyDescent="0.25"/>
    <row r="257" s="16" customFormat="1" x14ac:dyDescent="0.25"/>
    <row r="258" s="16" customFormat="1" x14ac:dyDescent="0.25"/>
    <row r="259" s="16" customFormat="1" x14ac:dyDescent="0.25"/>
    <row r="295" s="16" customFormat="1" x14ac:dyDescent="0.25"/>
    <row r="296" s="16" customFormat="1" x14ac:dyDescent="0.25"/>
    <row r="297" s="16" customFormat="1" x14ac:dyDescent="0.25"/>
    <row r="333" s="16" customFormat="1" x14ac:dyDescent="0.25"/>
    <row r="334" s="16" customFormat="1" x14ac:dyDescent="0.25"/>
    <row r="335" s="16" customFormat="1" x14ac:dyDescent="0.25"/>
    <row r="371" s="16" customFormat="1" x14ac:dyDescent="0.25"/>
    <row r="372" s="16" customFormat="1" x14ac:dyDescent="0.25"/>
    <row r="373" s="16" customFormat="1" x14ac:dyDescent="0.25"/>
    <row r="409" s="16" customFormat="1" x14ac:dyDescent="0.25"/>
    <row r="410" s="16" customFormat="1" x14ac:dyDescent="0.25"/>
    <row r="411" s="16" customFormat="1" x14ac:dyDescent="0.25"/>
    <row r="447" s="16" customFormat="1" x14ac:dyDescent="0.25"/>
    <row r="448" s="16" customFormat="1" x14ac:dyDescent="0.25"/>
    <row r="449" s="16" customFormat="1" x14ac:dyDescent="0.25"/>
  </sheetData>
  <mergeCells count="6">
    <mergeCell ref="A1:D1"/>
    <mergeCell ref="A2:D2"/>
    <mergeCell ref="A3:D3"/>
    <mergeCell ref="B5:D5"/>
    <mergeCell ref="A12:D12"/>
    <mergeCell ref="B9:D9"/>
  </mergeCells>
  <pageMargins left="0.70866141732283472" right="0.70866141732283472" top="0.55118110236220474" bottom="0.35433070866141736" header="0" footer="0"/>
  <pageSetup paperSize="9" scale="74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449"/>
  <sheetViews>
    <sheetView view="pageBreakPreview" topLeftCell="A18" zoomScaleNormal="80" zoomScaleSheetLayoutView="100" workbookViewId="0">
      <selection activeCell="A36" sqref="A36:XFD36"/>
    </sheetView>
  </sheetViews>
  <sheetFormatPr defaultColWidth="14.42578125" defaultRowHeight="15" customHeight="1" x14ac:dyDescent="0.25"/>
  <cols>
    <col min="1" max="1" width="57.85546875" style="69" customWidth="1"/>
    <col min="2" max="2" width="10.85546875" style="69" customWidth="1"/>
    <col min="3" max="4" width="17.42578125" style="69" customWidth="1"/>
    <col min="5" max="16384" width="14.42578125" style="69"/>
  </cols>
  <sheetData>
    <row r="1" spans="1:4" x14ac:dyDescent="0.25">
      <c r="A1" s="78" t="s">
        <v>0</v>
      </c>
      <c r="B1" s="77"/>
      <c r="C1" s="77"/>
      <c r="D1" s="77"/>
    </row>
    <row r="2" spans="1:4" x14ac:dyDescent="0.25">
      <c r="A2" s="78" t="s">
        <v>45</v>
      </c>
      <c r="B2" s="77"/>
      <c r="C2" s="77"/>
      <c r="D2" s="77"/>
    </row>
    <row r="3" spans="1:4" x14ac:dyDescent="0.25">
      <c r="A3" s="78" t="s">
        <v>44</v>
      </c>
      <c r="B3" s="77"/>
      <c r="C3" s="77"/>
      <c r="D3" s="77"/>
    </row>
    <row r="4" spans="1:4" x14ac:dyDescent="0.25">
      <c r="A4" s="1"/>
      <c r="B4" s="1"/>
      <c r="C4" s="2"/>
    </row>
    <row r="5" spans="1:4" ht="63.75" customHeight="1" x14ac:dyDescent="0.25">
      <c r="A5" s="60" t="s">
        <v>48</v>
      </c>
      <c r="B5" s="75" t="s">
        <v>80</v>
      </c>
      <c r="C5" s="75"/>
      <c r="D5" s="75"/>
    </row>
    <row r="6" spans="1:4" x14ac:dyDescent="0.25">
      <c r="A6" s="60" t="s">
        <v>49</v>
      </c>
      <c r="B6" s="59" t="s">
        <v>50</v>
      </c>
    </row>
    <row r="7" spans="1:4" x14ac:dyDescent="0.25">
      <c r="A7" s="60" t="s">
        <v>51</v>
      </c>
      <c r="B7" s="59" t="s">
        <v>52</v>
      </c>
    </row>
    <row r="8" spans="1:4" ht="25.5" x14ac:dyDescent="0.25">
      <c r="A8" s="1" t="s">
        <v>53</v>
      </c>
      <c r="B8" s="59" t="s">
        <v>54</v>
      </c>
    </row>
    <row r="9" spans="1:4" ht="38.25" x14ac:dyDescent="0.25">
      <c r="A9" s="1" t="s">
        <v>57</v>
      </c>
      <c r="B9" s="79" t="s">
        <v>58</v>
      </c>
      <c r="C9" s="79"/>
      <c r="D9" s="79"/>
    </row>
    <row r="10" spans="1:4" x14ac:dyDescent="0.25">
      <c r="A10" s="3" t="s">
        <v>46</v>
      </c>
    </row>
    <row r="11" spans="1:4" x14ac:dyDescent="0.25">
      <c r="A11" s="3" t="s">
        <v>1</v>
      </c>
    </row>
    <row r="12" spans="1:4" ht="16.5" thickBot="1" x14ac:dyDescent="0.3">
      <c r="A12" s="76"/>
      <c r="B12" s="77"/>
      <c r="C12" s="77"/>
      <c r="D12" s="77"/>
    </row>
    <row r="13" spans="1:4" ht="36.75" thickBot="1" x14ac:dyDescent="0.3">
      <c r="A13" s="6" t="s">
        <v>2</v>
      </c>
      <c r="B13" s="4" t="s">
        <v>47</v>
      </c>
      <c r="C13" s="4" t="s">
        <v>55</v>
      </c>
      <c r="D13" s="4" t="s">
        <v>56</v>
      </c>
    </row>
    <row r="14" spans="1:4" ht="15.75" thickBot="1" x14ac:dyDescent="0.3">
      <c r="A14" s="5">
        <v>1</v>
      </c>
      <c r="B14" s="9">
        <v>2</v>
      </c>
      <c r="C14" s="9">
        <v>3</v>
      </c>
      <c r="D14" s="9">
        <v>4</v>
      </c>
    </row>
    <row r="15" spans="1:4" s="33" customFormat="1" ht="15.75" thickBot="1" x14ac:dyDescent="0.3">
      <c r="A15" s="31" t="s">
        <v>3</v>
      </c>
      <c r="B15" s="32" t="s">
        <v>4</v>
      </c>
      <c r="C15" s="47">
        <f>C16+C52</f>
        <v>363985.95999999996</v>
      </c>
      <c r="D15" s="47">
        <f>C15</f>
        <v>363985.95999999996</v>
      </c>
    </row>
    <row r="16" spans="1:4" s="28" customFormat="1" ht="24.75" thickBot="1" x14ac:dyDescent="0.3">
      <c r="A16" s="26" t="s">
        <v>28</v>
      </c>
      <c r="B16" s="27">
        <v>2000</v>
      </c>
      <c r="C16" s="62">
        <f>C18+C26+C44</f>
        <v>363985.95999999996</v>
      </c>
      <c r="D16" s="62">
        <f t="shared" ref="D16:D59" si="0">C16</f>
        <v>363985.95999999996</v>
      </c>
    </row>
    <row r="17" spans="1:4" s="36" customFormat="1" ht="15.75" thickBot="1" x14ac:dyDescent="0.3">
      <c r="A17" s="34" t="s">
        <v>5</v>
      </c>
      <c r="B17" s="35">
        <v>2200</v>
      </c>
      <c r="C17" s="63">
        <f>C16</f>
        <v>363985.95999999996</v>
      </c>
      <c r="D17" s="63">
        <f t="shared" si="0"/>
        <v>363985.95999999996</v>
      </c>
    </row>
    <row r="18" spans="1:4" s="39" customFormat="1" ht="15.75" thickBot="1" x14ac:dyDescent="0.3">
      <c r="A18" s="19" t="s">
        <v>6</v>
      </c>
      <c r="B18" s="21">
        <v>2210</v>
      </c>
      <c r="C18" s="46">
        <f>C19+C20+C21+C22+C23+C24+C25</f>
        <v>1091</v>
      </c>
      <c r="D18" s="46">
        <f t="shared" si="0"/>
        <v>1091</v>
      </c>
    </row>
    <row r="19" spans="1:4" s="16" customFormat="1" ht="15.75" thickBot="1" x14ac:dyDescent="0.3">
      <c r="A19" s="20" t="s">
        <v>29</v>
      </c>
      <c r="B19" s="22">
        <v>2210</v>
      </c>
      <c r="C19" s="64">
        <v>0</v>
      </c>
      <c r="D19" s="64">
        <f t="shared" si="0"/>
        <v>0</v>
      </c>
    </row>
    <row r="20" spans="1:4" s="42" customFormat="1" ht="15.75" thickBot="1" x14ac:dyDescent="0.3">
      <c r="A20" s="40" t="s">
        <v>40</v>
      </c>
      <c r="B20" s="41">
        <v>2210</v>
      </c>
      <c r="C20" s="56">
        <v>1091</v>
      </c>
      <c r="D20" s="56">
        <f t="shared" si="0"/>
        <v>1091</v>
      </c>
    </row>
    <row r="21" spans="1:4" s="42" customFormat="1" ht="15.75" thickBot="1" x14ac:dyDescent="0.3">
      <c r="A21" s="40" t="s">
        <v>41</v>
      </c>
      <c r="B21" s="41">
        <v>2210</v>
      </c>
      <c r="C21" s="56">
        <v>0</v>
      </c>
      <c r="D21" s="56">
        <f t="shared" si="0"/>
        <v>0</v>
      </c>
    </row>
    <row r="22" spans="1:4" ht="15.75" thickBot="1" x14ac:dyDescent="0.3">
      <c r="A22" s="17" t="s">
        <v>36</v>
      </c>
      <c r="B22" s="18">
        <v>2210</v>
      </c>
      <c r="C22" s="48">
        <v>0</v>
      </c>
      <c r="D22" s="48">
        <f t="shared" si="0"/>
        <v>0</v>
      </c>
    </row>
    <row r="23" spans="1:4" ht="15.75" thickBot="1" x14ac:dyDescent="0.3">
      <c r="A23" s="17" t="s">
        <v>37</v>
      </c>
      <c r="B23" s="18">
        <v>2210</v>
      </c>
      <c r="C23" s="48">
        <v>0</v>
      </c>
      <c r="D23" s="48">
        <f t="shared" si="0"/>
        <v>0</v>
      </c>
    </row>
    <row r="24" spans="1:4" ht="15.75" thickBot="1" x14ac:dyDescent="0.3">
      <c r="A24" s="17" t="s">
        <v>38</v>
      </c>
      <c r="B24" s="18">
        <v>2210</v>
      </c>
      <c r="C24" s="48">
        <v>0</v>
      </c>
      <c r="D24" s="48">
        <f t="shared" si="0"/>
        <v>0</v>
      </c>
    </row>
    <row r="25" spans="1:4" s="42" customFormat="1" ht="15.75" thickBot="1" x14ac:dyDescent="0.3">
      <c r="A25" s="40" t="s">
        <v>7</v>
      </c>
      <c r="B25" s="41">
        <v>2220</v>
      </c>
      <c r="C25" s="56">
        <v>0</v>
      </c>
      <c r="D25" s="56">
        <f t="shared" si="0"/>
        <v>0</v>
      </c>
    </row>
    <row r="26" spans="1:4" s="39" customFormat="1" ht="15.75" thickBot="1" x14ac:dyDescent="0.3">
      <c r="A26" s="14" t="s">
        <v>8</v>
      </c>
      <c r="B26" s="15">
        <v>2240</v>
      </c>
      <c r="C26" s="44">
        <f>C27+C28+C29+C30+C31+C32+C33+C34+C35+C36+C37+C38+C39+C40+C41+C42+C43</f>
        <v>12176.470000000001</v>
      </c>
      <c r="D26" s="44">
        <f t="shared" si="0"/>
        <v>12176.470000000001</v>
      </c>
    </row>
    <row r="27" spans="1:4" ht="15.75" thickBot="1" x14ac:dyDescent="0.3">
      <c r="A27" s="10" t="s">
        <v>35</v>
      </c>
      <c r="B27" s="7">
        <v>2240</v>
      </c>
      <c r="C27" s="45">
        <v>0</v>
      </c>
      <c r="D27" s="45">
        <f t="shared" si="0"/>
        <v>0</v>
      </c>
    </row>
    <row r="28" spans="1:4" ht="15.75" thickBot="1" x14ac:dyDescent="0.3">
      <c r="A28" s="10" t="s">
        <v>10</v>
      </c>
      <c r="B28" s="7">
        <v>2240</v>
      </c>
      <c r="C28" s="45">
        <v>0</v>
      </c>
      <c r="D28" s="45">
        <f t="shared" si="0"/>
        <v>0</v>
      </c>
    </row>
    <row r="29" spans="1:4" ht="15.75" thickBot="1" x14ac:dyDescent="0.3">
      <c r="A29" s="12" t="s">
        <v>82</v>
      </c>
      <c r="B29" s="11">
        <v>2240</v>
      </c>
      <c r="C29" s="45">
        <f>3360.45+2467.8</f>
        <v>5828.25</v>
      </c>
      <c r="D29" s="45">
        <f t="shared" si="0"/>
        <v>5828.25</v>
      </c>
    </row>
    <row r="30" spans="1:4" ht="15.75" thickBot="1" x14ac:dyDescent="0.3">
      <c r="A30" s="12" t="s">
        <v>31</v>
      </c>
      <c r="B30" s="11">
        <v>2240</v>
      </c>
      <c r="C30" s="45">
        <v>0</v>
      </c>
      <c r="D30" s="45">
        <f t="shared" si="0"/>
        <v>0</v>
      </c>
    </row>
    <row r="31" spans="1:4" ht="15.75" thickBot="1" x14ac:dyDescent="0.3">
      <c r="A31" s="12" t="s">
        <v>32</v>
      </c>
      <c r="B31" s="11">
        <v>2240</v>
      </c>
      <c r="C31" s="45">
        <v>0</v>
      </c>
      <c r="D31" s="45">
        <f t="shared" si="0"/>
        <v>0</v>
      </c>
    </row>
    <row r="32" spans="1:4" ht="15.75" thickBot="1" x14ac:dyDescent="0.3">
      <c r="A32" s="12" t="s">
        <v>33</v>
      </c>
      <c r="B32" s="11">
        <v>2240</v>
      </c>
      <c r="C32" s="45">
        <v>0</v>
      </c>
      <c r="D32" s="45">
        <f t="shared" si="0"/>
        <v>0</v>
      </c>
    </row>
    <row r="33" spans="1:4" ht="15.75" thickBot="1" x14ac:dyDescent="0.3">
      <c r="A33" s="12" t="s">
        <v>34</v>
      </c>
      <c r="B33" s="11">
        <v>2240</v>
      </c>
      <c r="C33" s="45">
        <v>0</v>
      </c>
      <c r="D33" s="45">
        <f t="shared" si="0"/>
        <v>0</v>
      </c>
    </row>
    <row r="34" spans="1:4" ht="15.75" thickBot="1" x14ac:dyDescent="0.3">
      <c r="A34" s="10" t="s">
        <v>16</v>
      </c>
      <c r="B34" s="7">
        <v>2240</v>
      </c>
      <c r="C34" s="45">
        <v>0</v>
      </c>
      <c r="D34" s="45">
        <f t="shared" si="0"/>
        <v>0</v>
      </c>
    </row>
    <row r="35" spans="1:4" ht="15.75" thickBot="1" x14ac:dyDescent="0.3">
      <c r="A35" s="10" t="s">
        <v>21</v>
      </c>
      <c r="B35" s="7">
        <v>2240</v>
      </c>
      <c r="C35" s="45">
        <v>0</v>
      </c>
      <c r="D35" s="45">
        <f t="shared" si="0"/>
        <v>0</v>
      </c>
    </row>
    <row r="36" spans="1:4" s="74" customFormat="1" ht="15.75" customHeight="1" thickBot="1" x14ac:dyDescent="0.3">
      <c r="A36" s="10" t="s">
        <v>83</v>
      </c>
      <c r="B36" s="7">
        <v>2240</v>
      </c>
      <c r="C36" s="45">
        <v>1330</v>
      </c>
      <c r="D36" s="45">
        <f t="shared" si="0"/>
        <v>1330</v>
      </c>
    </row>
    <row r="37" spans="1:4" ht="15.75" thickBot="1" x14ac:dyDescent="0.3">
      <c r="A37" s="10" t="s">
        <v>18</v>
      </c>
      <c r="B37" s="7">
        <v>2240</v>
      </c>
      <c r="C37" s="45">
        <v>0</v>
      </c>
      <c r="D37" s="45">
        <f t="shared" si="0"/>
        <v>0</v>
      </c>
    </row>
    <row r="38" spans="1:4" ht="15.75" thickBot="1" x14ac:dyDescent="0.3">
      <c r="A38" s="10" t="s">
        <v>12</v>
      </c>
      <c r="B38" s="7">
        <v>2240</v>
      </c>
      <c r="C38" s="45">
        <f>518.22+4500</f>
        <v>5018.22</v>
      </c>
      <c r="D38" s="45">
        <f t="shared" si="0"/>
        <v>5018.22</v>
      </c>
    </row>
    <row r="39" spans="1:4" ht="15.75" thickBot="1" x14ac:dyDescent="0.3">
      <c r="A39" s="17" t="s">
        <v>36</v>
      </c>
      <c r="B39" s="7">
        <v>2240</v>
      </c>
      <c r="C39" s="45">
        <v>0</v>
      </c>
      <c r="D39" s="45">
        <f t="shared" si="0"/>
        <v>0</v>
      </c>
    </row>
    <row r="40" spans="1:4" ht="15.75" thickBot="1" x14ac:dyDescent="0.3">
      <c r="A40" s="17" t="s">
        <v>43</v>
      </c>
      <c r="B40" s="7">
        <v>2240</v>
      </c>
      <c r="C40" s="45">
        <v>0</v>
      </c>
      <c r="D40" s="45">
        <f t="shared" si="0"/>
        <v>0</v>
      </c>
    </row>
    <row r="41" spans="1:4" s="42" customFormat="1" ht="15.75" thickBot="1" x14ac:dyDescent="0.3">
      <c r="A41" s="50" t="s">
        <v>42</v>
      </c>
      <c r="B41" s="51">
        <v>2240</v>
      </c>
      <c r="C41" s="52">
        <v>0</v>
      </c>
      <c r="D41" s="52">
        <f t="shared" si="0"/>
        <v>0</v>
      </c>
    </row>
    <row r="42" spans="1:4" ht="15.75" thickBot="1" x14ac:dyDescent="0.3">
      <c r="A42" s="17" t="s">
        <v>39</v>
      </c>
      <c r="B42" s="11">
        <v>2240</v>
      </c>
      <c r="C42" s="45">
        <v>0</v>
      </c>
      <c r="D42" s="45">
        <f t="shared" si="0"/>
        <v>0</v>
      </c>
    </row>
    <row r="43" spans="1:4" ht="15.75" thickBot="1" x14ac:dyDescent="0.3">
      <c r="A43" s="17" t="s">
        <v>9</v>
      </c>
      <c r="B43" s="7">
        <v>2240</v>
      </c>
      <c r="C43" s="66">
        <v>0</v>
      </c>
      <c r="D43" s="66">
        <f t="shared" si="0"/>
        <v>0</v>
      </c>
    </row>
    <row r="44" spans="1:4" s="39" customFormat="1" ht="15.75" thickBot="1" x14ac:dyDescent="0.3">
      <c r="A44" s="14" t="s">
        <v>23</v>
      </c>
      <c r="B44" s="15">
        <v>2270</v>
      </c>
      <c r="C44" s="44">
        <f>C45+C46+C47+C48+C49</f>
        <v>350718.49</v>
      </c>
      <c r="D44" s="44">
        <f t="shared" si="0"/>
        <v>350718.49</v>
      </c>
    </row>
    <row r="45" spans="1:4" ht="15.75" thickBot="1" x14ac:dyDescent="0.3">
      <c r="A45" s="10" t="s">
        <v>13</v>
      </c>
      <c r="B45" s="7">
        <v>2271</v>
      </c>
      <c r="C45" s="43">
        <v>21123.08</v>
      </c>
      <c r="D45" s="43">
        <f t="shared" si="0"/>
        <v>21123.08</v>
      </c>
    </row>
    <row r="46" spans="1:4" ht="15.75" thickBot="1" x14ac:dyDescent="0.3">
      <c r="A46" s="10" t="s">
        <v>14</v>
      </c>
      <c r="B46" s="7">
        <v>2272</v>
      </c>
      <c r="C46" s="43">
        <v>7818.41</v>
      </c>
      <c r="D46" s="43">
        <f t="shared" si="0"/>
        <v>7818.41</v>
      </c>
    </row>
    <row r="47" spans="1:4" ht="15.75" thickBot="1" x14ac:dyDescent="0.3">
      <c r="A47" s="10" t="s">
        <v>15</v>
      </c>
      <c r="B47" s="7">
        <v>2273</v>
      </c>
      <c r="C47" s="43">
        <v>77261.759999999995</v>
      </c>
      <c r="D47" s="43">
        <f t="shared" si="0"/>
        <v>77261.759999999995</v>
      </c>
    </row>
    <row r="48" spans="1:4" ht="15.75" thickBot="1" x14ac:dyDescent="0.3">
      <c r="A48" s="10" t="s">
        <v>17</v>
      </c>
      <c r="B48" s="7">
        <v>2274</v>
      </c>
      <c r="C48" s="43">
        <f>4582.5+84017.63+4582.5+78230.59+66662.72+4582.5</f>
        <v>242658.44</v>
      </c>
      <c r="D48" s="43">
        <f t="shared" si="0"/>
        <v>242658.44</v>
      </c>
    </row>
    <row r="49" spans="1:4" ht="15.75" thickBot="1" x14ac:dyDescent="0.3">
      <c r="A49" s="10" t="s">
        <v>11</v>
      </c>
      <c r="B49" s="7">
        <v>2275</v>
      </c>
      <c r="C49" s="45">
        <f>928.4+928.4</f>
        <v>1856.8</v>
      </c>
      <c r="D49" s="45">
        <f t="shared" si="0"/>
        <v>1856.8</v>
      </c>
    </row>
    <row r="50" spans="1:4" s="36" customFormat="1" ht="15.75" thickBot="1" x14ac:dyDescent="0.3">
      <c r="A50" s="37" t="s">
        <v>19</v>
      </c>
      <c r="B50" s="38">
        <v>2700</v>
      </c>
      <c r="C50" s="49">
        <v>0</v>
      </c>
      <c r="D50" s="49">
        <f t="shared" si="0"/>
        <v>0</v>
      </c>
    </row>
    <row r="51" spans="1:4" ht="15.75" thickBot="1" x14ac:dyDescent="0.3">
      <c r="A51" s="10" t="s">
        <v>20</v>
      </c>
      <c r="B51" s="7">
        <v>2730</v>
      </c>
      <c r="C51" s="43">
        <v>0</v>
      </c>
      <c r="D51" s="43">
        <f t="shared" si="0"/>
        <v>0</v>
      </c>
    </row>
    <row r="52" spans="1:4" s="28" customFormat="1" ht="15.75" thickBot="1" x14ac:dyDescent="0.3">
      <c r="A52" s="29" t="s">
        <v>22</v>
      </c>
      <c r="B52" s="30">
        <v>3000</v>
      </c>
      <c r="C52" s="67">
        <f>C53</f>
        <v>0</v>
      </c>
      <c r="D52" s="67">
        <f t="shared" si="0"/>
        <v>0</v>
      </c>
    </row>
    <row r="53" spans="1:4" s="39" customFormat="1" ht="15.75" thickBot="1" x14ac:dyDescent="0.3">
      <c r="A53" s="14" t="s">
        <v>24</v>
      </c>
      <c r="B53" s="15">
        <v>3100</v>
      </c>
      <c r="C53" s="68">
        <f>C54+C55+C56+C57+C58+C59</f>
        <v>0</v>
      </c>
      <c r="D53" s="68">
        <f t="shared" si="0"/>
        <v>0</v>
      </c>
    </row>
    <row r="54" spans="1:4" ht="15.75" thickBot="1" x14ac:dyDescent="0.3">
      <c r="A54" s="10" t="s">
        <v>25</v>
      </c>
      <c r="B54" s="7">
        <v>3110</v>
      </c>
      <c r="C54" s="43">
        <v>0</v>
      </c>
      <c r="D54" s="43">
        <f t="shared" si="0"/>
        <v>0</v>
      </c>
    </row>
    <row r="55" spans="1:4" ht="15.75" thickBot="1" x14ac:dyDescent="0.3">
      <c r="A55" s="17" t="s">
        <v>36</v>
      </c>
      <c r="B55" s="7">
        <v>3110</v>
      </c>
      <c r="C55" s="43">
        <v>0</v>
      </c>
      <c r="D55" s="43">
        <f t="shared" si="0"/>
        <v>0</v>
      </c>
    </row>
    <row r="56" spans="1:4" ht="15.75" thickBot="1" x14ac:dyDescent="0.3">
      <c r="A56" s="17" t="s">
        <v>37</v>
      </c>
      <c r="B56" s="7">
        <v>3110</v>
      </c>
      <c r="C56" s="43">
        <v>0</v>
      </c>
      <c r="D56" s="43">
        <f t="shared" si="0"/>
        <v>0</v>
      </c>
    </row>
    <row r="57" spans="1:4" ht="15.75" thickBot="1" x14ac:dyDescent="0.3">
      <c r="A57" s="17" t="s">
        <v>38</v>
      </c>
      <c r="B57" s="7">
        <v>3110</v>
      </c>
      <c r="C57" s="43">
        <v>0</v>
      </c>
      <c r="D57" s="43">
        <f t="shared" si="0"/>
        <v>0</v>
      </c>
    </row>
    <row r="58" spans="1:4" ht="15.75" thickBot="1" x14ac:dyDescent="0.3">
      <c r="A58" s="10" t="s">
        <v>26</v>
      </c>
      <c r="B58" s="7">
        <v>3120</v>
      </c>
      <c r="C58" s="43">
        <v>0</v>
      </c>
      <c r="D58" s="43">
        <f t="shared" si="0"/>
        <v>0</v>
      </c>
    </row>
    <row r="59" spans="1:4" ht="15.75" thickBot="1" x14ac:dyDescent="0.3">
      <c r="A59" s="10" t="s">
        <v>27</v>
      </c>
      <c r="B59" s="7">
        <v>3130</v>
      </c>
      <c r="C59" s="43">
        <v>0</v>
      </c>
      <c r="D59" s="43">
        <f t="shared" si="0"/>
        <v>0</v>
      </c>
    </row>
    <row r="60" spans="1:4" ht="18" x14ac:dyDescent="0.25">
      <c r="A60" s="8"/>
      <c r="C60" s="70"/>
      <c r="D60" s="70"/>
    </row>
    <row r="61" spans="1:4" ht="15" customHeight="1" x14ac:dyDescent="0.25">
      <c r="C61" s="70"/>
      <c r="D61" s="70"/>
    </row>
    <row r="67" s="16" customFormat="1" x14ac:dyDescent="0.25"/>
    <row r="68" s="16" customFormat="1" x14ac:dyDescent="0.25"/>
    <row r="69" s="16" customFormat="1" x14ac:dyDescent="0.25"/>
    <row r="105" s="16" customFormat="1" x14ac:dyDescent="0.25"/>
    <row r="106" s="16" customFormat="1" x14ac:dyDescent="0.25"/>
    <row r="107" s="16" customFormat="1" x14ac:dyDescent="0.25"/>
    <row r="143" s="16" customFormat="1" x14ac:dyDescent="0.25"/>
    <row r="144" s="16" customFormat="1" x14ac:dyDescent="0.25"/>
    <row r="145" s="16" customFormat="1" x14ac:dyDescent="0.25"/>
    <row r="181" s="16" customFormat="1" x14ac:dyDescent="0.25"/>
    <row r="182" s="16" customFormat="1" x14ac:dyDescent="0.25"/>
    <row r="183" s="16" customFormat="1" x14ac:dyDescent="0.25"/>
    <row r="219" s="16" customFormat="1" x14ac:dyDescent="0.25"/>
    <row r="220" s="16" customFormat="1" x14ac:dyDescent="0.25"/>
    <row r="221" s="16" customFormat="1" x14ac:dyDescent="0.25"/>
    <row r="257" s="16" customFormat="1" x14ac:dyDescent="0.25"/>
    <row r="258" s="16" customFormat="1" x14ac:dyDescent="0.25"/>
    <row r="259" s="16" customFormat="1" x14ac:dyDescent="0.25"/>
    <row r="295" s="16" customFormat="1" x14ac:dyDescent="0.25"/>
    <row r="296" s="16" customFormat="1" x14ac:dyDescent="0.25"/>
    <row r="297" s="16" customFormat="1" x14ac:dyDescent="0.25"/>
    <row r="333" s="16" customFormat="1" x14ac:dyDescent="0.25"/>
    <row r="334" s="16" customFormat="1" x14ac:dyDescent="0.25"/>
    <row r="335" s="16" customFormat="1" x14ac:dyDescent="0.25"/>
    <row r="371" s="16" customFormat="1" x14ac:dyDescent="0.25"/>
    <row r="372" s="16" customFormat="1" x14ac:dyDescent="0.25"/>
    <row r="373" s="16" customFormat="1" x14ac:dyDescent="0.25"/>
    <row r="409" s="16" customFormat="1" x14ac:dyDescent="0.25"/>
    <row r="410" s="16" customFormat="1" x14ac:dyDescent="0.25"/>
    <row r="411" s="16" customFormat="1" x14ac:dyDescent="0.25"/>
    <row r="447" s="16" customFormat="1" x14ac:dyDescent="0.25"/>
    <row r="448" s="16" customFormat="1" x14ac:dyDescent="0.25"/>
    <row r="449" s="16" customFormat="1" x14ac:dyDescent="0.25"/>
  </sheetData>
  <mergeCells count="6">
    <mergeCell ref="A1:D1"/>
    <mergeCell ref="A2:D2"/>
    <mergeCell ref="A3:D3"/>
    <mergeCell ref="B5:D5"/>
    <mergeCell ref="A12:D12"/>
    <mergeCell ref="B9:D9"/>
  </mergeCells>
  <pageMargins left="0.70866141732283472" right="0.70866141732283472" top="0.55118110236220474" bottom="0.35433070866141736" header="0" footer="0"/>
  <pageSetup paperSize="9" scale="74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449"/>
  <sheetViews>
    <sheetView view="pageBreakPreview" topLeftCell="A24" zoomScaleNormal="80" zoomScaleSheetLayoutView="100" workbookViewId="0">
      <selection activeCell="C44" sqref="C44"/>
    </sheetView>
  </sheetViews>
  <sheetFormatPr defaultColWidth="14.42578125" defaultRowHeight="15" customHeight="1" x14ac:dyDescent="0.25"/>
  <cols>
    <col min="1" max="1" width="57.85546875" style="69" customWidth="1"/>
    <col min="2" max="2" width="10.85546875" style="69" customWidth="1"/>
    <col min="3" max="4" width="17.42578125" style="69" customWidth="1"/>
    <col min="5" max="16384" width="14.42578125" style="69"/>
  </cols>
  <sheetData>
    <row r="1" spans="1:4" x14ac:dyDescent="0.25">
      <c r="A1" s="78" t="s">
        <v>0</v>
      </c>
      <c r="B1" s="77"/>
      <c r="C1" s="77"/>
      <c r="D1" s="77"/>
    </row>
    <row r="2" spans="1:4" x14ac:dyDescent="0.25">
      <c r="A2" s="78" t="s">
        <v>45</v>
      </c>
      <c r="B2" s="77"/>
      <c r="C2" s="77"/>
      <c r="D2" s="77"/>
    </row>
    <row r="3" spans="1:4" x14ac:dyDescent="0.25">
      <c r="A3" s="78" t="s">
        <v>44</v>
      </c>
      <c r="B3" s="77"/>
      <c r="C3" s="77"/>
      <c r="D3" s="77"/>
    </row>
    <row r="4" spans="1:4" x14ac:dyDescent="0.25">
      <c r="A4" s="1"/>
      <c r="B4" s="1"/>
      <c r="C4" s="2"/>
    </row>
    <row r="5" spans="1:4" ht="63.75" customHeight="1" x14ac:dyDescent="0.25">
      <c r="A5" s="60" t="s">
        <v>48</v>
      </c>
      <c r="B5" s="75" t="s">
        <v>81</v>
      </c>
      <c r="C5" s="75"/>
      <c r="D5" s="75"/>
    </row>
    <row r="6" spans="1:4" x14ac:dyDescent="0.25">
      <c r="A6" s="60" t="s">
        <v>49</v>
      </c>
      <c r="B6" s="59" t="s">
        <v>50</v>
      </c>
    </row>
    <row r="7" spans="1:4" x14ac:dyDescent="0.25">
      <c r="A7" s="60" t="s">
        <v>51</v>
      </c>
      <c r="B7" s="59" t="s">
        <v>52</v>
      </c>
    </row>
    <row r="8" spans="1:4" ht="25.5" x14ac:dyDescent="0.25">
      <c r="A8" s="1" t="s">
        <v>53</v>
      </c>
      <c r="B8" s="59" t="s">
        <v>54</v>
      </c>
    </row>
    <row r="9" spans="1:4" ht="38.25" x14ac:dyDescent="0.25">
      <c r="A9" s="1" t="s">
        <v>57</v>
      </c>
      <c r="B9" s="79" t="s">
        <v>58</v>
      </c>
      <c r="C9" s="79"/>
      <c r="D9" s="79"/>
    </row>
    <row r="10" spans="1:4" x14ac:dyDescent="0.25">
      <c r="A10" s="3" t="s">
        <v>46</v>
      </c>
    </row>
    <row r="11" spans="1:4" x14ac:dyDescent="0.25">
      <c r="A11" s="3" t="s">
        <v>1</v>
      </c>
    </row>
    <row r="12" spans="1:4" ht="16.5" thickBot="1" x14ac:dyDescent="0.3">
      <c r="A12" s="76"/>
      <c r="B12" s="77"/>
      <c r="C12" s="77"/>
      <c r="D12" s="77"/>
    </row>
    <row r="13" spans="1:4" ht="36.75" thickBot="1" x14ac:dyDescent="0.3">
      <c r="A13" s="6" t="s">
        <v>2</v>
      </c>
      <c r="B13" s="4" t="s">
        <v>47</v>
      </c>
      <c r="C13" s="4" t="s">
        <v>55</v>
      </c>
      <c r="D13" s="4" t="s">
        <v>56</v>
      </c>
    </row>
    <row r="14" spans="1:4" ht="15.75" thickBot="1" x14ac:dyDescent="0.3">
      <c r="A14" s="5">
        <v>1</v>
      </c>
      <c r="B14" s="9">
        <v>2</v>
      </c>
      <c r="C14" s="9">
        <v>3</v>
      </c>
      <c r="D14" s="9">
        <v>4</v>
      </c>
    </row>
    <row r="15" spans="1:4" s="33" customFormat="1" ht="15.75" thickBot="1" x14ac:dyDescent="0.3">
      <c r="A15" s="31" t="s">
        <v>3</v>
      </c>
      <c r="B15" s="32" t="s">
        <v>4</v>
      </c>
      <c r="C15" s="47">
        <f>C16+C53</f>
        <v>284182.66000000003</v>
      </c>
      <c r="D15" s="47">
        <f>C15</f>
        <v>284182.66000000003</v>
      </c>
    </row>
    <row r="16" spans="1:4" s="28" customFormat="1" ht="24.75" thickBot="1" x14ac:dyDescent="0.3">
      <c r="A16" s="26" t="s">
        <v>28</v>
      </c>
      <c r="B16" s="27">
        <v>2000</v>
      </c>
      <c r="C16" s="62">
        <f>C18+C26+C44</f>
        <v>284182.66000000003</v>
      </c>
      <c r="D16" s="62">
        <f t="shared" ref="D16:D59" si="0">C16</f>
        <v>284182.66000000003</v>
      </c>
    </row>
    <row r="17" spans="1:4" s="36" customFormat="1" ht="15.75" thickBot="1" x14ac:dyDescent="0.3">
      <c r="A17" s="34" t="s">
        <v>5</v>
      </c>
      <c r="B17" s="35">
        <v>2200</v>
      </c>
      <c r="C17" s="63">
        <f>C16</f>
        <v>284182.66000000003</v>
      </c>
      <c r="D17" s="63">
        <f t="shared" si="0"/>
        <v>284182.66000000003</v>
      </c>
    </row>
    <row r="18" spans="1:4" s="39" customFormat="1" ht="15.75" thickBot="1" x14ac:dyDescent="0.3">
      <c r="A18" s="19" t="s">
        <v>6</v>
      </c>
      <c r="B18" s="21">
        <v>2210</v>
      </c>
      <c r="C18" s="46">
        <f>C19+C20+C21+C22+C23+C24+C25</f>
        <v>696</v>
      </c>
      <c r="D18" s="46">
        <f t="shared" si="0"/>
        <v>696</v>
      </c>
    </row>
    <row r="19" spans="1:4" s="16" customFormat="1" ht="15.75" thickBot="1" x14ac:dyDescent="0.3">
      <c r="A19" s="20" t="s">
        <v>29</v>
      </c>
      <c r="B19" s="22">
        <v>2210</v>
      </c>
      <c r="C19" s="64">
        <v>0</v>
      </c>
      <c r="D19" s="64">
        <f t="shared" si="0"/>
        <v>0</v>
      </c>
    </row>
    <row r="20" spans="1:4" s="42" customFormat="1" ht="15.75" thickBot="1" x14ac:dyDescent="0.3">
      <c r="A20" s="40" t="s">
        <v>40</v>
      </c>
      <c r="B20" s="41">
        <v>2210</v>
      </c>
      <c r="C20" s="56">
        <v>696</v>
      </c>
      <c r="D20" s="56">
        <f t="shared" si="0"/>
        <v>696</v>
      </c>
    </row>
    <row r="21" spans="1:4" s="42" customFormat="1" ht="15.75" thickBot="1" x14ac:dyDescent="0.3">
      <c r="A21" s="40" t="s">
        <v>41</v>
      </c>
      <c r="B21" s="41">
        <v>2210</v>
      </c>
      <c r="C21" s="56">
        <v>0</v>
      </c>
      <c r="D21" s="56">
        <f t="shared" si="0"/>
        <v>0</v>
      </c>
    </row>
    <row r="22" spans="1:4" ht="15.75" thickBot="1" x14ac:dyDescent="0.3">
      <c r="A22" s="17" t="s">
        <v>36</v>
      </c>
      <c r="B22" s="18">
        <v>2210</v>
      </c>
      <c r="C22" s="48">
        <v>0</v>
      </c>
      <c r="D22" s="48">
        <f t="shared" si="0"/>
        <v>0</v>
      </c>
    </row>
    <row r="23" spans="1:4" ht="15.75" thickBot="1" x14ac:dyDescent="0.3">
      <c r="A23" s="17" t="s">
        <v>37</v>
      </c>
      <c r="B23" s="18">
        <v>2210</v>
      </c>
      <c r="C23" s="48">
        <v>0</v>
      </c>
      <c r="D23" s="48">
        <f t="shared" si="0"/>
        <v>0</v>
      </c>
    </row>
    <row r="24" spans="1:4" ht="15.75" thickBot="1" x14ac:dyDescent="0.3">
      <c r="A24" s="17" t="s">
        <v>38</v>
      </c>
      <c r="B24" s="18">
        <v>2210</v>
      </c>
      <c r="C24" s="48">
        <v>0</v>
      </c>
      <c r="D24" s="48">
        <f t="shared" si="0"/>
        <v>0</v>
      </c>
    </row>
    <row r="25" spans="1:4" s="42" customFormat="1" ht="15.75" thickBot="1" x14ac:dyDescent="0.3">
      <c r="A25" s="40" t="s">
        <v>7</v>
      </c>
      <c r="B25" s="41">
        <v>2220</v>
      </c>
      <c r="C25" s="56">
        <v>0</v>
      </c>
      <c r="D25" s="56">
        <f t="shared" si="0"/>
        <v>0</v>
      </c>
    </row>
    <row r="26" spans="1:4" s="39" customFormat="1" ht="15.75" thickBot="1" x14ac:dyDescent="0.3">
      <c r="A26" s="14" t="s">
        <v>8</v>
      </c>
      <c r="B26" s="15">
        <v>2240</v>
      </c>
      <c r="C26" s="44">
        <f>C27+C28+C29+C30+C31+C32+C33+C34+C35+C36+C37+C38+C39++C40+C41+C42+C43</f>
        <v>9990.7799999999988</v>
      </c>
      <c r="D26" s="44">
        <f t="shared" si="0"/>
        <v>9990.7799999999988</v>
      </c>
    </row>
    <row r="27" spans="1:4" ht="15.75" thickBot="1" x14ac:dyDescent="0.3">
      <c r="A27" s="10" t="s">
        <v>35</v>
      </c>
      <c r="B27" s="7">
        <v>2240</v>
      </c>
      <c r="C27" s="45">
        <v>0</v>
      </c>
      <c r="D27" s="45">
        <f t="shared" si="0"/>
        <v>0</v>
      </c>
    </row>
    <row r="28" spans="1:4" ht="15.75" thickBot="1" x14ac:dyDescent="0.3">
      <c r="A28" s="10" t="s">
        <v>10</v>
      </c>
      <c r="B28" s="7">
        <v>2240</v>
      </c>
      <c r="C28" s="45">
        <v>0</v>
      </c>
      <c r="D28" s="45">
        <f t="shared" si="0"/>
        <v>0</v>
      </c>
    </row>
    <row r="29" spans="1:4" ht="15.75" thickBot="1" x14ac:dyDescent="0.3">
      <c r="A29" s="12" t="s">
        <v>82</v>
      </c>
      <c r="B29" s="11">
        <v>2240</v>
      </c>
      <c r="C29" s="45">
        <v>0</v>
      </c>
      <c r="D29" s="45">
        <f t="shared" si="0"/>
        <v>0</v>
      </c>
    </row>
    <row r="30" spans="1:4" ht="15.75" thickBot="1" x14ac:dyDescent="0.3">
      <c r="A30" s="12" t="s">
        <v>31</v>
      </c>
      <c r="B30" s="11">
        <v>2240</v>
      </c>
      <c r="C30" s="45">
        <v>0</v>
      </c>
      <c r="D30" s="45">
        <f t="shared" si="0"/>
        <v>0</v>
      </c>
    </row>
    <row r="31" spans="1:4" ht="15.75" thickBot="1" x14ac:dyDescent="0.3">
      <c r="A31" s="12" t="s">
        <v>32</v>
      </c>
      <c r="B31" s="11">
        <v>2240</v>
      </c>
      <c r="C31" s="45">
        <v>0</v>
      </c>
      <c r="D31" s="45">
        <f t="shared" si="0"/>
        <v>0</v>
      </c>
    </row>
    <row r="32" spans="1:4" ht="15.75" thickBot="1" x14ac:dyDescent="0.3">
      <c r="A32" s="12" t="s">
        <v>33</v>
      </c>
      <c r="B32" s="11">
        <v>2240</v>
      </c>
      <c r="C32" s="45">
        <v>0</v>
      </c>
      <c r="D32" s="45">
        <f t="shared" si="0"/>
        <v>0</v>
      </c>
    </row>
    <row r="33" spans="1:4" ht="15.75" thickBot="1" x14ac:dyDescent="0.3">
      <c r="A33" s="12" t="s">
        <v>34</v>
      </c>
      <c r="B33" s="11">
        <v>2240</v>
      </c>
      <c r="C33" s="45">
        <v>0</v>
      </c>
      <c r="D33" s="45">
        <f t="shared" si="0"/>
        <v>0</v>
      </c>
    </row>
    <row r="34" spans="1:4" ht="15.75" thickBot="1" x14ac:dyDescent="0.3">
      <c r="A34" s="10" t="s">
        <v>16</v>
      </c>
      <c r="B34" s="7">
        <v>2240</v>
      </c>
      <c r="C34" s="45">
        <v>0</v>
      </c>
      <c r="D34" s="45">
        <f t="shared" si="0"/>
        <v>0</v>
      </c>
    </row>
    <row r="35" spans="1:4" ht="15.75" thickBot="1" x14ac:dyDescent="0.3">
      <c r="A35" s="10" t="s">
        <v>21</v>
      </c>
      <c r="B35" s="7">
        <v>2240</v>
      </c>
      <c r="C35" s="45">
        <v>0</v>
      </c>
      <c r="D35" s="45">
        <f t="shared" si="0"/>
        <v>0</v>
      </c>
    </row>
    <row r="36" spans="1:4" s="74" customFormat="1" ht="15.75" customHeight="1" thickBot="1" x14ac:dyDescent="0.3">
      <c r="A36" s="10" t="s">
        <v>83</v>
      </c>
      <c r="B36" s="7">
        <v>2240</v>
      </c>
      <c r="C36" s="45">
        <v>1330</v>
      </c>
      <c r="D36" s="45">
        <f t="shared" si="0"/>
        <v>1330</v>
      </c>
    </row>
    <row r="37" spans="1:4" ht="15.75" thickBot="1" x14ac:dyDescent="0.3">
      <c r="A37" s="10" t="s">
        <v>18</v>
      </c>
      <c r="B37" s="7">
        <v>2240</v>
      </c>
      <c r="C37" s="45">
        <v>0</v>
      </c>
      <c r="D37" s="45">
        <f t="shared" si="0"/>
        <v>0</v>
      </c>
    </row>
    <row r="38" spans="1:4" ht="15.75" thickBot="1" x14ac:dyDescent="0.3">
      <c r="A38" s="10" t="s">
        <v>12</v>
      </c>
      <c r="B38" s="7">
        <v>2240</v>
      </c>
      <c r="C38" s="45">
        <f>515+1830+1200</f>
        <v>3545</v>
      </c>
      <c r="D38" s="45">
        <f t="shared" si="0"/>
        <v>3545</v>
      </c>
    </row>
    <row r="39" spans="1:4" ht="15.75" thickBot="1" x14ac:dyDescent="0.3">
      <c r="A39" s="10" t="s">
        <v>36</v>
      </c>
      <c r="B39" s="7">
        <v>2240</v>
      </c>
      <c r="C39" s="45">
        <v>0</v>
      </c>
      <c r="D39" s="45">
        <f t="shared" si="0"/>
        <v>0</v>
      </c>
    </row>
    <row r="40" spans="1:4" ht="15.75" thickBot="1" x14ac:dyDescent="0.3">
      <c r="A40" s="10" t="s">
        <v>43</v>
      </c>
      <c r="B40" s="7">
        <v>2240</v>
      </c>
      <c r="C40" s="45">
        <v>0</v>
      </c>
      <c r="D40" s="45">
        <f t="shared" si="0"/>
        <v>0</v>
      </c>
    </row>
    <row r="41" spans="1:4" s="42" customFormat="1" ht="15.75" thickBot="1" x14ac:dyDescent="0.3">
      <c r="A41" s="10" t="s">
        <v>42</v>
      </c>
      <c r="B41" s="51">
        <v>2240</v>
      </c>
      <c r="C41" s="52">
        <v>0</v>
      </c>
      <c r="D41" s="52">
        <f t="shared" si="0"/>
        <v>0</v>
      </c>
    </row>
    <row r="42" spans="1:4" ht="15.75" thickBot="1" x14ac:dyDescent="0.3">
      <c r="A42" s="10" t="s">
        <v>39</v>
      </c>
      <c r="B42" s="11">
        <v>2240</v>
      </c>
      <c r="C42" s="45">
        <v>0</v>
      </c>
      <c r="D42" s="45">
        <f t="shared" si="0"/>
        <v>0</v>
      </c>
    </row>
    <row r="43" spans="1:4" ht="15.75" thickBot="1" x14ac:dyDescent="0.3">
      <c r="A43" s="10" t="s">
        <v>9</v>
      </c>
      <c r="B43" s="7">
        <v>2240</v>
      </c>
      <c r="C43" s="45">
        <f>5115.78</f>
        <v>5115.78</v>
      </c>
      <c r="D43" s="45">
        <f t="shared" si="0"/>
        <v>5115.78</v>
      </c>
    </row>
    <row r="44" spans="1:4" s="39" customFormat="1" ht="15.75" thickBot="1" x14ac:dyDescent="0.3">
      <c r="A44" s="14" t="s">
        <v>23</v>
      </c>
      <c r="B44" s="15">
        <v>2270</v>
      </c>
      <c r="C44" s="44">
        <f>C45+C46+C47+C48+C49</f>
        <v>273495.88</v>
      </c>
      <c r="D44" s="44">
        <f t="shared" si="0"/>
        <v>273495.88</v>
      </c>
    </row>
    <row r="45" spans="1:4" ht="15.75" thickBot="1" x14ac:dyDescent="0.3">
      <c r="A45" s="10" t="s">
        <v>13</v>
      </c>
      <c r="B45" s="7">
        <v>2271</v>
      </c>
      <c r="C45" s="43">
        <v>226510.4</v>
      </c>
      <c r="D45" s="43">
        <f t="shared" si="0"/>
        <v>226510.4</v>
      </c>
    </row>
    <row r="46" spans="1:4" ht="15.75" thickBot="1" x14ac:dyDescent="0.3">
      <c r="A46" s="10" t="s">
        <v>14</v>
      </c>
      <c r="B46" s="7">
        <v>2272</v>
      </c>
      <c r="C46" s="43">
        <v>0</v>
      </c>
      <c r="D46" s="43">
        <f t="shared" si="0"/>
        <v>0</v>
      </c>
    </row>
    <row r="47" spans="1:4" ht="15.75" thickBot="1" x14ac:dyDescent="0.3">
      <c r="A47" s="10" t="s">
        <v>15</v>
      </c>
      <c r="B47" s="7">
        <v>2273</v>
      </c>
      <c r="C47" s="43">
        <v>45824.98</v>
      </c>
      <c r="D47" s="43">
        <f t="shared" si="0"/>
        <v>45824.98</v>
      </c>
    </row>
    <row r="48" spans="1:4" ht="15.75" thickBot="1" x14ac:dyDescent="0.3">
      <c r="A48" s="10" t="s">
        <v>17</v>
      </c>
      <c r="B48" s="7">
        <v>2274</v>
      </c>
      <c r="C48" s="43">
        <v>0</v>
      </c>
      <c r="D48" s="43">
        <f t="shared" si="0"/>
        <v>0</v>
      </c>
    </row>
    <row r="49" spans="1:4" ht="15.75" thickBot="1" x14ac:dyDescent="0.3">
      <c r="A49" s="10" t="s">
        <v>11</v>
      </c>
      <c r="B49" s="7">
        <v>2275</v>
      </c>
      <c r="C49" s="45">
        <v>1160.5</v>
      </c>
      <c r="D49" s="45">
        <f t="shared" si="0"/>
        <v>1160.5</v>
      </c>
    </row>
    <row r="50" spans="1:4" s="36" customFormat="1" ht="15.75" thickBot="1" x14ac:dyDescent="0.3">
      <c r="A50" s="37" t="s">
        <v>19</v>
      </c>
      <c r="B50" s="38">
        <v>2700</v>
      </c>
      <c r="C50" s="49">
        <v>0</v>
      </c>
      <c r="D50" s="49">
        <f t="shared" si="0"/>
        <v>0</v>
      </c>
    </row>
    <row r="51" spans="1:4" ht="15.75" thickBot="1" x14ac:dyDescent="0.3">
      <c r="A51" s="10" t="s">
        <v>20</v>
      </c>
      <c r="B51" s="7">
        <v>2730</v>
      </c>
      <c r="C51" s="43">
        <v>0</v>
      </c>
      <c r="D51" s="43">
        <f t="shared" si="0"/>
        <v>0</v>
      </c>
    </row>
    <row r="52" spans="1:4" s="28" customFormat="1" ht="15.75" thickBot="1" x14ac:dyDescent="0.3">
      <c r="A52" s="29" t="s">
        <v>22</v>
      </c>
      <c r="B52" s="30">
        <v>3000</v>
      </c>
      <c r="C52" s="67">
        <f>C53</f>
        <v>0</v>
      </c>
      <c r="D52" s="67">
        <f t="shared" si="0"/>
        <v>0</v>
      </c>
    </row>
    <row r="53" spans="1:4" s="39" customFormat="1" ht="15.75" thickBot="1" x14ac:dyDescent="0.3">
      <c r="A53" s="14" t="s">
        <v>24</v>
      </c>
      <c r="B53" s="15">
        <v>3100</v>
      </c>
      <c r="C53" s="68">
        <f>C54+C55+C56+C57+C58+C59</f>
        <v>0</v>
      </c>
      <c r="D53" s="68">
        <f t="shared" si="0"/>
        <v>0</v>
      </c>
    </row>
    <row r="54" spans="1:4" ht="15.75" thickBot="1" x14ac:dyDescent="0.3">
      <c r="A54" s="10" t="s">
        <v>25</v>
      </c>
      <c r="B54" s="7">
        <v>3110</v>
      </c>
      <c r="C54" s="43">
        <v>0</v>
      </c>
      <c r="D54" s="43">
        <f t="shared" si="0"/>
        <v>0</v>
      </c>
    </row>
    <row r="55" spans="1:4" ht="15.75" thickBot="1" x14ac:dyDescent="0.3">
      <c r="A55" s="17" t="s">
        <v>36</v>
      </c>
      <c r="B55" s="7">
        <v>3110</v>
      </c>
      <c r="C55" s="43">
        <v>0</v>
      </c>
      <c r="D55" s="43">
        <f t="shared" si="0"/>
        <v>0</v>
      </c>
    </row>
    <row r="56" spans="1:4" ht="15.75" thickBot="1" x14ac:dyDescent="0.3">
      <c r="A56" s="17" t="s">
        <v>37</v>
      </c>
      <c r="B56" s="7">
        <v>3110</v>
      </c>
      <c r="C56" s="43">
        <v>0</v>
      </c>
      <c r="D56" s="43">
        <f t="shared" si="0"/>
        <v>0</v>
      </c>
    </row>
    <row r="57" spans="1:4" ht="15.75" thickBot="1" x14ac:dyDescent="0.3">
      <c r="A57" s="17" t="s">
        <v>38</v>
      </c>
      <c r="B57" s="7">
        <v>3110</v>
      </c>
      <c r="C57" s="43">
        <v>0</v>
      </c>
      <c r="D57" s="43">
        <f t="shared" si="0"/>
        <v>0</v>
      </c>
    </row>
    <row r="58" spans="1:4" ht="15.75" thickBot="1" x14ac:dyDescent="0.3">
      <c r="A58" s="10" t="s">
        <v>26</v>
      </c>
      <c r="B58" s="7">
        <v>3120</v>
      </c>
      <c r="C58" s="43">
        <v>0</v>
      </c>
      <c r="D58" s="43">
        <f t="shared" si="0"/>
        <v>0</v>
      </c>
    </row>
    <row r="59" spans="1:4" ht="15.75" thickBot="1" x14ac:dyDescent="0.3">
      <c r="A59" s="10" t="s">
        <v>27</v>
      </c>
      <c r="B59" s="7">
        <v>3130</v>
      </c>
      <c r="C59" s="43">
        <v>0</v>
      </c>
      <c r="D59" s="43">
        <f t="shared" si="0"/>
        <v>0</v>
      </c>
    </row>
    <row r="60" spans="1:4" ht="18" x14ac:dyDescent="0.25">
      <c r="A60" s="8"/>
      <c r="C60" s="70"/>
      <c r="D60" s="70"/>
    </row>
    <row r="61" spans="1:4" ht="15" customHeight="1" x14ac:dyDescent="0.25">
      <c r="C61" s="70"/>
      <c r="D61" s="70"/>
    </row>
    <row r="67" s="16" customFormat="1" x14ac:dyDescent="0.25"/>
    <row r="68" s="16" customFormat="1" x14ac:dyDescent="0.25"/>
    <row r="69" s="16" customFormat="1" x14ac:dyDescent="0.25"/>
    <row r="105" s="16" customFormat="1" x14ac:dyDescent="0.25"/>
    <row r="106" s="16" customFormat="1" x14ac:dyDescent="0.25"/>
    <row r="107" s="16" customFormat="1" x14ac:dyDescent="0.25"/>
    <row r="143" s="16" customFormat="1" x14ac:dyDescent="0.25"/>
    <row r="144" s="16" customFormat="1" x14ac:dyDescent="0.25"/>
    <row r="145" s="16" customFormat="1" x14ac:dyDescent="0.25"/>
    <row r="181" s="16" customFormat="1" x14ac:dyDescent="0.25"/>
    <row r="182" s="16" customFormat="1" x14ac:dyDescent="0.25"/>
    <row r="183" s="16" customFormat="1" x14ac:dyDescent="0.25"/>
    <row r="219" s="16" customFormat="1" x14ac:dyDescent="0.25"/>
    <row r="220" s="16" customFormat="1" x14ac:dyDescent="0.25"/>
    <row r="221" s="16" customFormat="1" x14ac:dyDescent="0.25"/>
    <row r="257" s="16" customFormat="1" x14ac:dyDescent="0.25"/>
    <row r="258" s="16" customFormat="1" x14ac:dyDescent="0.25"/>
    <row r="259" s="16" customFormat="1" x14ac:dyDescent="0.25"/>
    <row r="295" s="16" customFormat="1" x14ac:dyDescent="0.25"/>
    <row r="296" s="16" customFormat="1" x14ac:dyDescent="0.25"/>
    <row r="297" s="16" customFormat="1" x14ac:dyDescent="0.25"/>
    <row r="333" s="16" customFormat="1" x14ac:dyDescent="0.25"/>
    <row r="334" s="16" customFormat="1" x14ac:dyDescent="0.25"/>
    <row r="335" s="16" customFormat="1" x14ac:dyDescent="0.25"/>
    <row r="371" s="16" customFormat="1" x14ac:dyDescent="0.25"/>
    <row r="372" s="16" customFormat="1" x14ac:dyDescent="0.25"/>
    <row r="373" s="16" customFormat="1" x14ac:dyDescent="0.25"/>
    <row r="409" s="16" customFormat="1" x14ac:dyDescent="0.25"/>
    <row r="410" s="16" customFormat="1" x14ac:dyDescent="0.25"/>
    <row r="411" s="16" customFormat="1" x14ac:dyDescent="0.25"/>
    <row r="447" s="16" customFormat="1" x14ac:dyDescent="0.25"/>
    <row r="448" s="16" customFormat="1" x14ac:dyDescent="0.25"/>
    <row r="449" s="16" customFormat="1" x14ac:dyDescent="0.25"/>
  </sheetData>
  <mergeCells count="6">
    <mergeCell ref="A1:D1"/>
    <mergeCell ref="A2:D2"/>
    <mergeCell ref="A3:D3"/>
    <mergeCell ref="B5:D5"/>
    <mergeCell ref="A12:D12"/>
    <mergeCell ref="B9:D9"/>
  </mergeCells>
  <pageMargins left="0.70866141732283472" right="0.70866141732283472" top="0.55118110236220474" bottom="0.35433070866141736" header="0" footer="0"/>
  <pageSetup paperSize="9" scale="74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449"/>
  <sheetViews>
    <sheetView view="pageBreakPreview" topLeftCell="A24" zoomScaleNormal="80" zoomScaleSheetLayoutView="100" workbookViewId="0">
      <selection activeCell="F38" sqref="F38"/>
    </sheetView>
  </sheetViews>
  <sheetFormatPr defaultColWidth="14.42578125" defaultRowHeight="15" customHeight="1" x14ac:dyDescent="0.25"/>
  <cols>
    <col min="1" max="1" width="57.85546875" style="69" customWidth="1"/>
    <col min="2" max="2" width="10.85546875" style="69" customWidth="1"/>
    <col min="3" max="4" width="17.42578125" style="69" customWidth="1"/>
    <col min="5" max="16384" width="14.42578125" style="69"/>
  </cols>
  <sheetData>
    <row r="1" spans="1:4" x14ac:dyDescent="0.25">
      <c r="A1" s="78" t="s">
        <v>0</v>
      </c>
      <c r="B1" s="77"/>
      <c r="C1" s="77"/>
      <c r="D1" s="77"/>
    </row>
    <row r="2" spans="1:4" x14ac:dyDescent="0.25">
      <c r="A2" s="78" t="s">
        <v>45</v>
      </c>
      <c r="B2" s="77"/>
      <c r="C2" s="77"/>
      <c r="D2" s="77"/>
    </row>
    <row r="3" spans="1:4" x14ac:dyDescent="0.25">
      <c r="A3" s="78" t="s">
        <v>44</v>
      </c>
      <c r="B3" s="77"/>
      <c r="C3" s="77"/>
      <c r="D3" s="77"/>
    </row>
    <row r="4" spans="1:4" x14ac:dyDescent="0.25">
      <c r="A4" s="1"/>
      <c r="B4" s="1"/>
      <c r="C4" s="2"/>
    </row>
    <row r="5" spans="1:4" ht="63.75" customHeight="1" x14ac:dyDescent="0.25">
      <c r="A5" s="60" t="s">
        <v>48</v>
      </c>
      <c r="B5" s="75" t="s">
        <v>79</v>
      </c>
      <c r="C5" s="75"/>
      <c r="D5" s="75"/>
    </row>
    <row r="6" spans="1:4" x14ac:dyDescent="0.25">
      <c r="A6" s="60" t="s">
        <v>49</v>
      </c>
      <c r="B6" s="59" t="s">
        <v>50</v>
      </c>
    </row>
    <row r="7" spans="1:4" x14ac:dyDescent="0.25">
      <c r="A7" s="60" t="s">
        <v>51</v>
      </c>
      <c r="B7" s="59" t="s">
        <v>52</v>
      </c>
    </row>
    <row r="8" spans="1:4" ht="25.5" x14ac:dyDescent="0.25">
      <c r="A8" s="1" t="s">
        <v>53</v>
      </c>
      <c r="B8" s="59" t="s">
        <v>54</v>
      </c>
    </row>
    <row r="9" spans="1:4" ht="38.25" x14ac:dyDescent="0.25">
      <c r="A9" s="1" t="s">
        <v>57</v>
      </c>
      <c r="B9" s="79" t="s">
        <v>58</v>
      </c>
      <c r="C9" s="79"/>
      <c r="D9" s="79"/>
    </row>
    <row r="10" spans="1:4" x14ac:dyDescent="0.25">
      <c r="A10" s="3" t="s">
        <v>46</v>
      </c>
    </row>
    <row r="11" spans="1:4" x14ac:dyDescent="0.25">
      <c r="A11" s="3" t="s">
        <v>1</v>
      </c>
    </row>
    <row r="12" spans="1:4" ht="16.5" thickBot="1" x14ac:dyDescent="0.3">
      <c r="A12" s="76"/>
      <c r="B12" s="77"/>
      <c r="C12" s="77"/>
      <c r="D12" s="77"/>
    </row>
    <row r="13" spans="1:4" ht="36.75" thickBot="1" x14ac:dyDescent="0.3">
      <c r="A13" s="6" t="s">
        <v>2</v>
      </c>
      <c r="B13" s="4" t="s">
        <v>47</v>
      </c>
      <c r="C13" s="4" t="s">
        <v>55</v>
      </c>
      <c r="D13" s="4" t="s">
        <v>56</v>
      </c>
    </row>
    <row r="14" spans="1:4" ht="15.75" thickBot="1" x14ac:dyDescent="0.3">
      <c r="A14" s="5">
        <v>1</v>
      </c>
      <c r="B14" s="9">
        <v>2</v>
      </c>
      <c r="C14" s="9">
        <v>3</v>
      </c>
      <c r="D14" s="9">
        <v>4</v>
      </c>
    </row>
    <row r="15" spans="1:4" s="33" customFormat="1" ht="15.75" thickBot="1" x14ac:dyDescent="0.3">
      <c r="A15" s="31" t="s">
        <v>3</v>
      </c>
      <c r="B15" s="32" t="s">
        <v>4</v>
      </c>
      <c r="C15" s="47">
        <f>C16+C52</f>
        <v>480848.53</v>
      </c>
      <c r="D15" s="47">
        <f>C15</f>
        <v>480848.53</v>
      </c>
    </row>
    <row r="16" spans="1:4" s="28" customFormat="1" ht="24.75" thickBot="1" x14ac:dyDescent="0.3">
      <c r="A16" s="26" t="s">
        <v>28</v>
      </c>
      <c r="B16" s="27">
        <v>2000</v>
      </c>
      <c r="C16" s="62">
        <f>C18+C26+C44</f>
        <v>480848.53</v>
      </c>
      <c r="D16" s="62">
        <f t="shared" ref="D16:D59" si="0">C16</f>
        <v>480848.53</v>
      </c>
    </row>
    <row r="17" spans="1:4" s="36" customFormat="1" ht="15.75" thickBot="1" x14ac:dyDescent="0.3">
      <c r="A17" s="34" t="s">
        <v>5</v>
      </c>
      <c r="B17" s="35">
        <v>2200</v>
      </c>
      <c r="C17" s="63">
        <f>C16</f>
        <v>480848.53</v>
      </c>
      <c r="D17" s="63">
        <f t="shared" si="0"/>
        <v>480848.53</v>
      </c>
    </row>
    <row r="18" spans="1:4" s="39" customFormat="1" ht="15.75" thickBot="1" x14ac:dyDescent="0.3">
      <c r="A18" s="19" t="s">
        <v>6</v>
      </c>
      <c r="B18" s="21">
        <v>2210</v>
      </c>
      <c r="C18" s="46">
        <f>C19+C20+C21+C22+C23+C24+C25</f>
        <v>696</v>
      </c>
      <c r="D18" s="46">
        <f t="shared" si="0"/>
        <v>696</v>
      </c>
    </row>
    <row r="19" spans="1:4" s="16" customFormat="1" ht="15.75" thickBot="1" x14ac:dyDescent="0.3">
      <c r="A19" s="20" t="s">
        <v>29</v>
      </c>
      <c r="B19" s="22">
        <v>2210</v>
      </c>
      <c r="C19" s="64">
        <v>0</v>
      </c>
      <c r="D19" s="64">
        <f t="shared" si="0"/>
        <v>0</v>
      </c>
    </row>
    <row r="20" spans="1:4" s="42" customFormat="1" ht="15.75" thickBot="1" x14ac:dyDescent="0.3">
      <c r="A20" s="40" t="s">
        <v>40</v>
      </c>
      <c r="B20" s="41">
        <v>2210</v>
      </c>
      <c r="C20" s="56">
        <v>696</v>
      </c>
      <c r="D20" s="56">
        <f t="shared" si="0"/>
        <v>696</v>
      </c>
    </row>
    <row r="21" spans="1:4" s="42" customFormat="1" ht="15.75" thickBot="1" x14ac:dyDescent="0.3">
      <c r="A21" s="40" t="s">
        <v>41</v>
      </c>
      <c r="B21" s="41">
        <v>2210</v>
      </c>
      <c r="C21" s="56">
        <v>0</v>
      </c>
      <c r="D21" s="56">
        <f t="shared" si="0"/>
        <v>0</v>
      </c>
    </row>
    <row r="22" spans="1:4" ht="15.75" thickBot="1" x14ac:dyDescent="0.3">
      <c r="A22" s="17" t="s">
        <v>36</v>
      </c>
      <c r="B22" s="18">
        <v>2210</v>
      </c>
      <c r="C22" s="48">
        <v>0</v>
      </c>
      <c r="D22" s="48">
        <f t="shared" si="0"/>
        <v>0</v>
      </c>
    </row>
    <row r="23" spans="1:4" ht="15.75" thickBot="1" x14ac:dyDescent="0.3">
      <c r="A23" s="17" t="s">
        <v>37</v>
      </c>
      <c r="B23" s="18">
        <v>2210</v>
      </c>
      <c r="C23" s="48">
        <v>0</v>
      </c>
      <c r="D23" s="48">
        <f t="shared" si="0"/>
        <v>0</v>
      </c>
    </row>
    <row r="24" spans="1:4" ht="15.75" thickBot="1" x14ac:dyDescent="0.3">
      <c r="A24" s="17" t="s">
        <v>38</v>
      </c>
      <c r="B24" s="18">
        <v>2210</v>
      </c>
      <c r="C24" s="48">
        <v>0</v>
      </c>
      <c r="D24" s="48">
        <f t="shared" si="0"/>
        <v>0</v>
      </c>
    </row>
    <row r="25" spans="1:4" s="42" customFormat="1" ht="15.75" thickBot="1" x14ac:dyDescent="0.3">
      <c r="A25" s="40" t="s">
        <v>7</v>
      </c>
      <c r="B25" s="41">
        <v>2220</v>
      </c>
      <c r="C25" s="56">
        <v>0</v>
      </c>
      <c r="D25" s="56">
        <f t="shared" si="0"/>
        <v>0</v>
      </c>
    </row>
    <row r="26" spans="1:4" s="39" customFormat="1" ht="15.75" thickBot="1" x14ac:dyDescent="0.3">
      <c r="A26" s="14" t="s">
        <v>8</v>
      </c>
      <c r="B26" s="15">
        <v>2240</v>
      </c>
      <c r="C26" s="44">
        <f>C27+C28+C29+C30+C31+C32+C33+C34+C35+C36+C37+C38+C39+C40+C41+C42+C43</f>
        <v>2595</v>
      </c>
      <c r="D26" s="44">
        <f t="shared" si="0"/>
        <v>2595</v>
      </c>
    </row>
    <row r="27" spans="1:4" ht="15.75" thickBot="1" x14ac:dyDescent="0.3">
      <c r="A27" s="10" t="s">
        <v>35</v>
      </c>
      <c r="B27" s="7">
        <v>2240</v>
      </c>
      <c r="C27" s="45">
        <v>0</v>
      </c>
      <c r="D27" s="45">
        <f t="shared" si="0"/>
        <v>0</v>
      </c>
    </row>
    <row r="28" spans="1:4" ht="15.75" thickBot="1" x14ac:dyDescent="0.3">
      <c r="A28" s="10" t="s">
        <v>10</v>
      </c>
      <c r="B28" s="7">
        <v>2240</v>
      </c>
      <c r="C28" s="45">
        <v>0</v>
      </c>
      <c r="D28" s="45">
        <f t="shared" si="0"/>
        <v>0</v>
      </c>
    </row>
    <row r="29" spans="1:4" ht="15.75" thickBot="1" x14ac:dyDescent="0.3">
      <c r="A29" s="12" t="s">
        <v>82</v>
      </c>
      <c r="B29" s="11">
        <v>2240</v>
      </c>
      <c r="C29" s="45">
        <v>0</v>
      </c>
      <c r="D29" s="45">
        <f t="shared" si="0"/>
        <v>0</v>
      </c>
    </row>
    <row r="30" spans="1:4" ht="15.75" thickBot="1" x14ac:dyDescent="0.3">
      <c r="A30" s="12" t="s">
        <v>31</v>
      </c>
      <c r="B30" s="11">
        <v>2240</v>
      </c>
      <c r="C30" s="45">
        <v>0</v>
      </c>
      <c r="D30" s="45">
        <f t="shared" si="0"/>
        <v>0</v>
      </c>
    </row>
    <row r="31" spans="1:4" ht="15.75" thickBot="1" x14ac:dyDescent="0.3">
      <c r="A31" s="12" t="s">
        <v>32</v>
      </c>
      <c r="B31" s="11">
        <v>2240</v>
      </c>
      <c r="C31" s="45">
        <v>0</v>
      </c>
      <c r="D31" s="45">
        <f t="shared" si="0"/>
        <v>0</v>
      </c>
    </row>
    <row r="32" spans="1:4" ht="15.75" thickBot="1" x14ac:dyDescent="0.3">
      <c r="A32" s="12" t="s">
        <v>33</v>
      </c>
      <c r="B32" s="11">
        <v>2240</v>
      </c>
      <c r="C32" s="45">
        <v>0</v>
      </c>
      <c r="D32" s="45">
        <f t="shared" si="0"/>
        <v>0</v>
      </c>
    </row>
    <row r="33" spans="1:4" ht="15.75" thickBot="1" x14ac:dyDescent="0.3">
      <c r="A33" s="12" t="s">
        <v>34</v>
      </c>
      <c r="B33" s="11">
        <v>2240</v>
      </c>
      <c r="C33" s="45">
        <v>0</v>
      </c>
      <c r="D33" s="45">
        <f t="shared" si="0"/>
        <v>0</v>
      </c>
    </row>
    <row r="34" spans="1:4" ht="15.75" thickBot="1" x14ac:dyDescent="0.3">
      <c r="A34" s="10" t="s">
        <v>16</v>
      </c>
      <c r="B34" s="7">
        <v>2240</v>
      </c>
      <c r="C34" s="45">
        <v>0</v>
      </c>
      <c r="D34" s="45">
        <f t="shared" si="0"/>
        <v>0</v>
      </c>
    </row>
    <row r="35" spans="1:4" ht="15.75" thickBot="1" x14ac:dyDescent="0.3">
      <c r="A35" s="10" t="s">
        <v>21</v>
      </c>
      <c r="B35" s="7">
        <v>2240</v>
      </c>
      <c r="C35" s="45">
        <v>0</v>
      </c>
      <c r="D35" s="45">
        <f t="shared" si="0"/>
        <v>0</v>
      </c>
    </row>
    <row r="36" spans="1:4" s="74" customFormat="1" ht="15.75" customHeight="1" thickBot="1" x14ac:dyDescent="0.3">
      <c r="A36" s="10" t="s">
        <v>83</v>
      </c>
      <c r="B36" s="7">
        <v>2240</v>
      </c>
      <c r="C36" s="45">
        <v>1330</v>
      </c>
      <c r="D36" s="45">
        <f t="shared" si="0"/>
        <v>1330</v>
      </c>
    </row>
    <row r="37" spans="1:4" ht="15.75" thickBot="1" x14ac:dyDescent="0.3">
      <c r="A37" s="10" t="s">
        <v>18</v>
      </c>
      <c r="B37" s="7">
        <v>2240</v>
      </c>
      <c r="C37" s="45">
        <v>0</v>
      </c>
      <c r="D37" s="45">
        <f t="shared" si="0"/>
        <v>0</v>
      </c>
    </row>
    <row r="38" spans="1:4" ht="15.75" thickBot="1" x14ac:dyDescent="0.3">
      <c r="A38" s="10" t="s">
        <v>12</v>
      </c>
      <c r="B38" s="7">
        <v>2240</v>
      </c>
      <c r="C38" s="45">
        <f>515+750</f>
        <v>1265</v>
      </c>
      <c r="D38" s="45">
        <f t="shared" si="0"/>
        <v>1265</v>
      </c>
    </row>
    <row r="39" spans="1:4" ht="15.75" thickBot="1" x14ac:dyDescent="0.3">
      <c r="A39" s="17" t="s">
        <v>36</v>
      </c>
      <c r="B39" s="7">
        <v>2240</v>
      </c>
      <c r="C39" s="45">
        <v>0</v>
      </c>
      <c r="D39" s="45">
        <f t="shared" si="0"/>
        <v>0</v>
      </c>
    </row>
    <row r="40" spans="1:4" ht="15.75" thickBot="1" x14ac:dyDescent="0.3">
      <c r="A40" s="12" t="s">
        <v>43</v>
      </c>
      <c r="B40" s="7">
        <v>2240</v>
      </c>
      <c r="C40" s="45">
        <v>0</v>
      </c>
      <c r="D40" s="45">
        <f t="shared" si="0"/>
        <v>0</v>
      </c>
    </row>
    <row r="41" spans="1:4" s="42" customFormat="1" ht="15.75" thickBot="1" x14ac:dyDescent="0.3">
      <c r="A41" s="12" t="s">
        <v>42</v>
      </c>
      <c r="B41" s="51">
        <v>2240</v>
      </c>
      <c r="C41" s="52">
        <v>0</v>
      </c>
      <c r="D41" s="52">
        <f t="shared" si="0"/>
        <v>0</v>
      </c>
    </row>
    <row r="42" spans="1:4" ht="15.75" thickBot="1" x14ac:dyDescent="0.3">
      <c r="A42" s="12" t="s">
        <v>39</v>
      </c>
      <c r="B42" s="11">
        <v>2240</v>
      </c>
      <c r="C42" s="45">
        <v>0</v>
      </c>
      <c r="D42" s="45">
        <f t="shared" si="0"/>
        <v>0</v>
      </c>
    </row>
    <row r="43" spans="1:4" ht="15.75" thickBot="1" x14ac:dyDescent="0.3">
      <c r="A43" s="12" t="s">
        <v>9</v>
      </c>
      <c r="B43" s="7">
        <v>2240</v>
      </c>
      <c r="C43" s="66">
        <v>0</v>
      </c>
      <c r="D43" s="66">
        <f t="shared" si="0"/>
        <v>0</v>
      </c>
    </row>
    <row r="44" spans="1:4" s="39" customFormat="1" ht="15.75" thickBot="1" x14ac:dyDescent="0.3">
      <c r="A44" s="14" t="s">
        <v>23</v>
      </c>
      <c r="B44" s="15">
        <v>2270</v>
      </c>
      <c r="C44" s="44">
        <f>C45+C46+C47+C48+C49</f>
        <v>477557.53</v>
      </c>
      <c r="D44" s="44">
        <f t="shared" si="0"/>
        <v>477557.53</v>
      </c>
    </row>
    <row r="45" spans="1:4" ht="15.75" thickBot="1" x14ac:dyDescent="0.3">
      <c r="A45" s="10" t="s">
        <v>13</v>
      </c>
      <c r="B45" s="7">
        <v>2271</v>
      </c>
      <c r="C45" s="43">
        <v>407649.32</v>
      </c>
      <c r="D45" s="43">
        <f t="shared" si="0"/>
        <v>407649.32</v>
      </c>
    </row>
    <row r="46" spans="1:4" ht="15.75" thickBot="1" x14ac:dyDescent="0.3">
      <c r="A46" s="10" t="s">
        <v>14</v>
      </c>
      <c r="B46" s="7">
        <v>2272</v>
      </c>
      <c r="C46" s="43">
        <v>10493.06</v>
      </c>
      <c r="D46" s="43">
        <f t="shared" si="0"/>
        <v>10493.06</v>
      </c>
    </row>
    <row r="47" spans="1:4" ht="15.75" thickBot="1" x14ac:dyDescent="0.3">
      <c r="A47" s="10" t="s">
        <v>15</v>
      </c>
      <c r="B47" s="7">
        <v>2273</v>
      </c>
      <c r="C47" s="43">
        <v>58370.7</v>
      </c>
      <c r="D47" s="43">
        <f t="shared" si="0"/>
        <v>58370.7</v>
      </c>
    </row>
    <row r="48" spans="1:4" ht="15.75" thickBot="1" x14ac:dyDescent="0.3">
      <c r="A48" s="10" t="s">
        <v>17</v>
      </c>
      <c r="B48" s="7">
        <v>2274</v>
      </c>
      <c r="C48" s="43">
        <v>0</v>
      </c>
      <c r="D48" s="43">
        <f t="shared" si="0"/>
        <v>0</v>
      </c>
    </row>
    <row r="49" spans="1:4" ht="15.75" thickBot="1" x14ac:dyDescent="0.3">
      <c r="A49" s="10" t="s">
        <v>11</v>
      </c>
      <c r="B49" s="7">
        <v>2275</v>
      </c>
      <c r="C49" s="45">
        <v>1044.45</v>
      </c>
      <c r="D49" s="45">
        <f t="shared" si="0"/>
        <v>1044.45</v>
      </c>
    </row>
    <row r="50" spans="1:4" s="36" customFormat="1" ht="15.75" thickBot="1" x14ac:dyDescent="0.3">
      <c r="A50" s="37" t="s">
        <v>19</v>
      </c>
      <c r="B50" s="38">
        <v>2700</v>
      </c>
      <c r="C50" s="49">
        <v>0</v>
      </c>
      <c r="D50" s="49">
        <f t="shared" si="0"/>
        <v>0</v>
      </c>
    </row>
    <row r="51" spans="1:4" ht="15.75" thickBot="1" x14ac:dyDescent="0.3">
      <c r="A51" s="10" t="s">
        <v>20</v>
      </c>
      <c r="B51" s="7">
        <v>2730</v>
      </c>
      <c r="C51" s="43">
        <v>0</v>
      </c>
      <c r="D51" s="43">
        <f t="shared" si="0"/>
        <v>0</v>
      </c>
    </row>
    <row r="52" spans="1:4" s="28" customFormat="1" ht="15.75" thickBot="1" x14ac:dyDescent="0.3">
      <c r="A52" s="29" t="s">
        <v>22</v>
      </c>
      <c r="B52" s="30">
        <v>3000</v>
      </c>
      <c r="C52" s="67">
        <f>C53</f>
        <v>0</v>
      </c>
      <c r="D52" s="67">
        <f t="shared" si="0"/>
        <v>0</v>
      </c>
    </row>
    <row r="53" spans="1:4" s="39" customFormat="1" ht="15.75" thickBot="1" x14ac:dyDescent="0.3">
      <c r="A53" s="14" t="s">
        <v>24</v>
      </c>
      <c r="B53" s="15">
        <v>3100</v>
      </c>
      <c r="C53" s="68">
        <v>0</v>
      </c>
      <c r="D53" s="68">
        <f t="shared" si="0"/>
        <v>0</v>
      </c>
    </row>
    <row r="54" spans="1:4" ht="15.75" thickBot="1" x14ac:dyDescent="0.3">
      <c r="A54" s="10" t="s">
        <v>25</v>
      </c>
      <c r="B54" s="7">
        <v>3110</v>
      </c>
      <c r="C54" s="43">
        <f>C55+C56+C57+C58+C59</f>
        <v>0</v>
      </c>
      <c r="D54" s="43">
        <f t="shared" si="0"/>
        <v>0</v>
      </c>
    </row>
    <row r="55" spans="1:4" ht="15.75" thickBot="1" x14ac:dyDescent="0.3">
      <c r="A55" s="17" t="s">
        <v>36</v>
      </c>
      <c r="B55" s="7">
        <v>3110</v>
      </c>
      <c r="C55" s="43">
        <v>0</v>
      </c>
      <c r="D55" s="43">
        <f t="shared" si="0"/>
        <v>0</v>
      </c>
    </row>
    <row r="56" spans="1:4" ht="15.75" thickBot="1" x14ac:dyDescent="0.3">
      <c r="A56" s="17" t="s">
        <v>37</v>
      </c>
      <c r="B56" s="7">
        <v>3110</v>
      </c>
      <c r="C56" s="43">
        <v>0</v>
      </c>
      <c r="D56" s="43">
        <f t="shared" si="0"/>
        <v>0</v>
      </c>
    </row>
    <row r="57" spans="1:4" ht="15.75" thickBot="1" x14ac:dyDescent="0.3">
      <c r="A57" s="17" t="s">
        <v>38</v>
      </c>
      <c r="B57" s="7">
        <v>3110</v>
      </c>
      <c r="C57" s="43">
        <v>0</v>
      </c>
      <c r="D57" s="43">
        <f t="shared" si="0"/>
        <v>0</v>
      </c>
    </row>
    <row r="58" spans="1:4" ht="15.75" thickBot="1" x14ac:dyDescent="0.3">
      <c r="A58" s="10" t="s">
        <v>26</v>
      </c>
      <c r="B58" s="7">
        <v>3120</v>
      </c>
      <c r="C58" s="43">
        <v>0</v>
      </c>
      <c r="D58" s="43">
        <f t="shared" si="0"/>
        <v>0</v>
      </c>
    </row>
    <row r="59" spans="1:4" ht="15.75" thickBot="1" x14ac:dyDescent="0.3">
      <c r="A59" s="10" t="s">
        <v>27</v>
      </c>
      <c r="B59" s="7">
        <v>3130</v>
      </c>
      <c r="C59" s="43">
        <v>0</v>
      </c>
      <c r="D59" s="43">
        <f t="shared" si="0"/>
        <v>0</v>
      </c>
    </row>
    <row r="60" spans="1:4" ht="18" x14ac:dyDescent="0.25">
      <c r="A60" s="8"/>
      <c r="C60" s="70"/>
      <c r="D60" s="70"/>
    </row>
    <row r="61" spans="1:4" ht="15" customHeight="1" x14ac:dyDescent="0.25">
      <c r="C61" s="70"/>
      <c r="D61" s="70"/>
    </row>
    <row r="62" spans="1:4" ht="15" customHeight="1" x14ac:dyDescent="0.25">
      <c r="C62" s="70"/>
      <c r="D62" s="70"/>
    </row>
    <row r="67" s="16" customFormat="1" x14ac:dyDescent="0.25"/>
    <row r="68" s="16" customFormat="1" x14ac:dyDescent="0.25"/>
    <row r="69" s="16" customFormat="1" x14ac:dyDescent="0.25"/>
    <row r="105" s="16" customFormat="1" x14ac:dyDescent="0.25"/>
    <row r="106" s="16" customFormat="1" x14ac:dyDescent="0.25"/>
    <row r="107" s="16" customFormat="1" x14ac:dyDescent="0.25"/>
    <row r="143" s="16" customFormat="1" x14ac:dyDescent="0.25"/>
    <row r="144" s="16" customFormat="1" x14ac:dyDescent="0.25"/>
    <row r="145" s="16" customFormat="1" x14ac:dyDescent="0.25"/>
    <row r="181" s="16" customFormat="1" x14ac:dyDescent="0.25"/>
    <row r="182" s="16" customFormat="1" x14ac:dyDescent="0.25"/>
    <row r="183" s="16" customFormat="1" x14ac:dyDescent="0.25"/>
    <row r="219" s="16" customFormat="1" x14ac:dyDescent="0.25"/>
    <row r="220" s="16" customFormat="1" x14ac:dyDescent="0.25"/>
    <row r="221" s="16" customFormat="1" x14ac:dyDescent="0.25"/>
    <row r="257" s="16" customFormat="1" x14ac:dyDescent="0.25"/>
    <row r="258" s="16" customFormat="1" x14ac:dyDescent="0.25"/>
    <row r="259" s="16" customFormat="1" x14ac:dyDescent="0.25"/>
    <row r="295" s="16" customFormat="1" x14ac:dyDescent="0.25"/>
    <row r="296" s="16" customFormat="1" x14ac:dyDescent="0.25"/>
    <row r="297" s="16" customFormat="1" x14ac:dyDescent="0.25"/>
    <row r="333" s="16" customFormat="1" x14ac:dyDescent="0.25"/>
    <row r="334" s="16" customFormat="1" x14ac:dyDescent="0.25"/>
    <row r="335" s="16" customFormat="1" x14ac:dyDescent="0.25"/>
    <row r="371" s="16" customFormat="1" x14ac:dyDescent="0.25"/>
    <row r="372" s="16" customFormat="1" x14ac:dyDescent="0.25"/>
    <row r="373" s="16" customFormat="1" x14ac:dyDescent="0.25"/>
    <row r="409" s="16" customFormat="1" x14ac:dyDescent="0.25"/>
    <row r="410" s="16" customFormat="1" x14ac:dyDescent="0.25"/>
    <row r="411" s="16" customFormat="1" x14ac:dyDescent="0.25"/>
    <row r="447" s="16" customFormat="1" x14ac:dyDescent="0.25"/>
    <row r="448" s="16" customFormat="1" x14ac:dyDescent="0.25"/>
    <row r="449" s="16" customFormat="1" x14ac:dyDescent="0.25"/>
  </sheetData>
  <mergeCells count="6">
    <mergeCell ref="A1:D1"/>
    <mergeCell ref="A2:D2"/>
    <mergeCell ref="A3:D3"/>
    <mergeCell ref="B5:D5"/>
    <mergeCell ref="A12:D12"/>
    <mergeCell ref="B9:D9"/>
  </mergeCells>
  <pageMargins left="0.70866141732283472" right="0.70866141732283472" top="0.55118110236220474" bottom="0.35433070866141736" header="0" footer="0"/>
  <pageSetup paperSize="9"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449"/>
  <sheetViews>
    <sheetView view="pageBreakPreview" topLeftCell="A15" zoomScaleNormal="60" zoomScaleSheetLayoutView="100" workbookViewId="0">
      <selection activeCell="A36" sqref="A36:XFD36"/>
    </sheetView>
  </sheetViews>
  <sheetFormatPr defaultColWidth="14.42578125" defaultRowHeight="15" customHeight="1" x14ac:dyDescent="0.25"/>
  <cols>
    <col min="1" max="1" width="57.85546875" style="57" customWidth="1"/>
    <col min="2" max="2" width="10.85546875" style="57" customWidth="1"/>
    <col min="3" max="4" width="17.42578125" style="57" customWidth="1"/>
    <col min="5" max="16384" width="14.42578125" style="57"/>
  </cols>
  <sheetData>
    <row r="1" spans="1:4" x14ac:dyDescent="0.25">
      <c r="A1" s="78" t="s">
        <v>0</v>
      </c>
      <c r="B1" s="77"/>
      <c r="C1" s="77"/>
      <c r="D1" s="77"/>
    </row>
    <row r="2" spans="1:4" x14ac:dyDescent="0.25">
      <c r="A2" s="78" t="s">
        <v>45</v>
      </c>
      <c r="B2" s="77"/>
      <c r="C2" s="77"/>
      <c r="D2" s="77"/>
    </row>
    <row r="3" spans="1:4" x14ac:dyDescent="0.25">
      <c r="A3" s="78" t="s">
        <v>44</v>
      </c>
      <c r="B3" s="77"/>
      <c r="C3" s="77"/>
      <c r="D3" s="77"/>
    </row>
    <row r="4" spans="1:4" x14ac:dyDescent="0.25">
      <c r="A4" s="1"/>
      <c r="B4" s="1"/>
      <c r="C4" s="2"/>
    </row>
    <row r="5" spans="1:4" ht="52.5" customHeight="1" x14ac:dyDescent="0.25">
      <c r="A5" s="60" t="s">
        <v>48</v>
      </c>
      <c r="B5" s="75" t="s">
        <v>61</v>
      </c>
      <c r="C5" s="75"/>
      <c r="D5" s="75"/>
    </row>
    <row r="6" spans="1:4" x14ac:dyDescent="0.25">
      <c r="A6" s="60" t="s">
        <v>49</v>
      </c>
      <c r="B6" s="59" t="s">
        <v>50</v>
      </c>
    </row>
    <row r="7" spans="1:4" x14ac:dyDescent="0.25">
      <c r="A7" s="60" t="s">
        <v>51</v>
      </c>
      <c r="B7" s="59" t="s">
        <v>52</v>
      </c>
    </row>
    <row r="8" spans="1:4" ht="25.5" x14ac:dyDescent="0.25">
      <c r="A8" s="1" t="s">
        <v>53</v>
      </c>
      <c r="B8" s="59" t="s">
        <v>54</v>
      </c>
    </row>
    <row r="9" spans="1:4" ht="38.25" x14ac:dyDescent="0.25">
      <c r="A9" s="1" t="s">
        <v>57</v>
      </c>
      <c r="B9" s="79" t="s">
        <v>58</v>
      </c>
      <c r="C9" s="79"/>
      <c r="D9" s="79"/>
    </row>
    <row r="10" spans="1:4" x14ac:dyDescent="0.25">
      <c r="A10" s="3" t="s">
        <v>46</v>
      </c>
    </row>
    <row r="11" spans="1:4" x14ac:dyDescent="0.25">
      <c r="A11" s="3" t="s">
        <v>1</v>
      </c>
    </row>
    <row r="12" spans="1:4" ht="16.5" thickBot="1" x14ac:dyDescent="0.3">
      <c r="A12" s="76"/>
      <c r="B12" s="77"/>
      <c r="C12" s="77"/>
      <c r="D12" s="77"/>
    </row>
    <row r="13" spans="1:4" ht="36.75" thickBot="1" x14ac:dyDescent="0.3">
      <c r="A13" s="6" t="s">
        <v>2</v>
      </c>
      <c r="B13" s="4" t="s">
        <v>47</v>
      </c>
      <c r="C13" s="4" t="s">
        <v>55</v>
      </c>
      <c r="D13" s="4" t="s">
        <v>56</v>
      </c>
    </row>
    <row r="14" spans="1:4" ht="15.75" thickBot="1" x14ac:dyDescent="0.3">
      <c r="A14" s="5">
        <v>1</v>
      </c>
      <c r="B14" s="9">
        <v>2</v>
      </c>
      <c r="C14" s="9">
        <v>3</v>
      </c>
      <c r="D14" s="9">
        <v>4</v>
      </c>
    </row>
    <row r="15" spans="1:4" s="33" customFormat="1" ht="15.75" thickBot="1" x14ac:dyDescent="0.3">
      <c r="A15" s="31" t="s">
        <v>3</v>
      </c>
      <c r="B15" s="32" t="s">
        <v>4</v>
      </c>
      <c r="C15" s="47">
        <f>C18+C26+C44</f>
        <v>326792.06</v>
      </c>
      <c r="D15" s="47">
        <f>C15</f>
        <v>326792.06</v>
      </c>
    </row>
    <row r="16" spans="1:4" s="28" customFormat="1" ht="24.75" thickBot="1" x14ac:dyDescent="0.3">
      <c r="A16" s="26" t="s">
        <v>28</v>
      </c>
      <c r="B16" s="27">
        <v>2000</v>
      </c>
      <c r="C16" s="62">
        <f>C18+C26+C44</f>
        <v>326792.06</v>
      </c>
      <c r="D16" s="62">
        <f t="shared" ref="D16:D59" si="0">C16</f>
        <v>326792.06</v>
      </c>
    </row>
    <row r="17" spans="1:4" s="36" customFormat="1" ht="15.75" thickBot="1" x14ac:dyDescent="0.3">
      <c r="A17" s="34" t="s">
        <v>5</v>
      </c>
      <c r="B17" s="35">
        <v>2200</v>
      </c>
      <c r="C17" s="63">
        <f>C16</f>
        <v>326792.06</v>
      </c>
      <c r="D17" s="63">
        <f t="shared" si="0"/>
        <v>326792.06</v>
      </c>
    </row>
    <row r="18" spans="1:4" s="39" customFormat="1" ht="15.75" thickBot="1" x14ac:dyDescent="0.3">
      <c r="A18" s="19" t="s">
        <v>6</v>
      </c>
      <c r="B18" s="21">
        <v>2210</v>
      </c>
      <c r="C18" s="46">
        <f>C19+C20+C21+C22+C23+C24+C25</f>
        <v>696</v>
      </c>
      <c r="D18" s="46">
        <f t="shared" si="0"/>
        <v>696</v>
      </c>
    </row>
    <row r="19" spans="1:4" s="16" customFormat="1" ht="15.75" thickBot="1" x14ac:dyDescent="0.3">
      <c r="A19" s="20" t="s">
        <v>29</v>
      </c>
      <c r="B19" s="22">
        <v>2210</v>
      </c>
      <c r="C19" s="64">
        <v>0</v>
      </c>
      <c r="D19" s="64">
        <f t="shared" si="0"/>
        <v>0</v>
      </c>
    </row>
    <row r="20" spans="1:4" s="42" customFormat="1" ht="15.75" thickBot="1" x14ac:dyDescent="0.3">
      <c r="A20" s="40" t="s">
        <v>40</v>
      </c>
      <c r="B20" s="41">
        <v>2210</v>
      </c>
      <c r="C20" s="56">
        <v>696</v>
      </c>
      <c r="D20" s="56">
        <f t="shared" si="0"/>
        <v>696</v>
      </c>
    </row>
    <row r="21" spans="1:4" s="42" customFormat="1" ht="15.75" thickBot="1" x14ac:dyDescent="0.3">
      <c r="A21" s="40" t="s">
        <v>41</v>
      </c>
      <c r="B21" s="41">
        <v>2210</v>
      </c>
      <c r="C21" s="56">
        <v>0</v>
      </c>
      <c r="D21" s="56">
        <f t="shared" si="0"/>
        <v>0</v>
      </c>
    </row>
    <row r="22" spans="1:4" ht="15.75" thickBot="1" x14ac:dyDescent="0.3">
      <c r="A22" s="17" t="s">
        <v>36</v>
      </c>
      <c r="B22" s="18">
        <v>2210</v>
      </c>
      <c r="C22" s="48">
        <v>0</v>
      </c>
      <c r="D22" s="48">
        <f t="shared" si="0"/>
        <v>0</v>
      </c>
    </row>
    <row r="23" spans="1:4" ht="15.75" thickBot="1" x14ac:dyDescent="0.3">
      <c r="A23" s="17" t="s">
        <v>37</v>
      </c>
      <c r="B23" s="18">
        <v>2210</v>
      </c>
      <c r="C23" s="48">
        <v>0</v>
      </c>
      <c r="D23" s="48">
        <f t="shared" si="0"/>
        <v>0</v>
      </c>
    </row>
    <row r="24" spans="1:4" ht="15.75" thickBot="1" x14ac:dyDescent="0.3">
      <c r="A24" s="17" t="s">
        <v>38</v>
      </c>
      <c r="B24" s="18">
        <v>2210</v>
      </c>
      <c r="C24" s="48">
        <v>0</v>
      </c>
      <c r="D24" s="48">
        <f t="shared" si="0"/>
        <v>0</v>
      </c>
    </row>
    <row r="25" spans="1:4" s="42" customFormat="1" ht="15.75" thickBot="1" x14ac:dyDescent="0.3">
      <c r="A25" s="40" t="s">
        <v>7</v>
      </c>
      <c r="B25" s="41">
        <v>2220</v>
      </c>
      <c r="C25" s="56">
        <v>0</v>
      </c>
      <c r="D25" s="56">
        <f t="shared" si="0"/>
        <v>0</v>
      </c>
    </row>
    <row r="26" spans="1:4" s="39" customFormat="1" ht="15.75" thickBot="1" x14ac:dyDescent="0.3">
      <c r="A26" s="14" t="s">
        <v>8</v>
      </c>
      <c r="B26" s="15">
        <v>2240</v>
      </c>
      <c r="C26" s="44">
        <f>C27+C28+C29+C30+C31+C32+C33+C34+C35+C36+C37+C38+C39+C40+C41+C42+C43</f>
        <v>4597.0599999999995</v>
      </c>
      <c r="D26" s="44">
        <f t="shared" si="0"/>
        <v>4597.0599999999995</v>
      </c>
    </row>
    <row r="27" spans="1:4" ht="15.75" thickBot="1" x14ac:dyDescent="0.3">
      <c r="A27" s="10" t="s">
        <v>35</v>
      </c>
      <c r="B27" s="7">
        <v>2240</v>
      </c>
      <c r="C27" s="45">
        <v>0</v>
      </c>
      <c r="D27" s="45">
        <f t="shared" si="0"/>
        <v>0</v>
      </c>
    </row>
    <row r="28" spans="1:4" ht="15.75" thickBot="1" x14ac:dyDescent="0.3">
      <c r="A28" s="10" t="s">
        <v>10</v>
      </c>
      <c r="B28" s="7">
        <v>2240</v>
      </c>
      <c r="C28" s="45">
        <v>0</v>
      </c>
      <c r="D28" s="45">
        <f t="shared" si="0"/>
        <v>0</v>
      </c>
    </row>
    <row r="29" spans="1:4" ht="15.75" thickBot="1" x14ac:dyDescent="0.3">
      <c r="A29" s="12" t="s">
        <v>82</v>
      </c>
      <c r="B29" s="11">
        <v>2240</v>
      </c>
      <c r="C29" s="45">
        <v>0</v>
      </c>
      <c r="D29" s="45">
        <f t="shared" si="0"/>
        <v>0</v>
      </c>
    </row>
    <row r="30" spans="1:4" ht="15.75" thickBot="1" x14ac:dyDescent="0.3">
      <c r="A30" s="12" t="s">
        <v>31</v>
      </c>
      <c r="B30" s="11">
        <v>2240</v>
      </c>
      <c r="C30" s="45">
        <v>0</v>
      </c>
      <c r="D30" s="45">
        <f t="shared" si="0"/>
        <v>0</v>
      </c>
    </row>
    <row r="31" spans="1:4" ht="15.75" thickBot="1" x14ac:dyDescent="0.3">
      <c r="A31" s="12" t="s">
        <v>32</v>
      </c>
      <c r="B31" s="11">
        <v>2240</v>
      </c>
      <c r="C31" s="45">
        <v>0</v>
      </c>
      <c r="D31" s="45">
        <f t="shared" si="0"/>
        <v>0</v>
      </c>
    </row>
    <row r="32" spans="1:4" ht="15.75" thickBot="1" x14ac:dyDescent="0.3">
      <c r="A32" s="12" t="s">
        <v>33</v>
      </c>
      <c r="B32" s="11">
        <v>2240</v>
      </c>
      <c r="C32" s="45">
        <v>0</v>
      </c>
      <c r="D32" s="45">
        <f t="shared" si="0"/>
        <v>0</v>
      </c>
    </row>
    <row r="33" spans="1:4" ht="15.75" thickBot="1" x14ac:dyDescent="0.3">
      <c r="A33" s="12" t="s">
        <v>34</v>
      </c>
      <c r="B33" s="11">
        <v>2240</v>
      </c>
      <c r="C33" s="45">
        <v>0</v>
      </c>
      <c r="D33" s="45">
        <f t="shared" si="0"/>
        <v>0</v>
      </c>
    </row>
    <row r="34" spans="1:4" ht="15.75" thickBot="1" x14ac:dyDescent="0.3">
      <c r="A34" s="10" t="s">
        <v>16</v>
      </c>
      <c r="B34" s="7">
        <v>2240</v>
      </c>
      <c r="C34" s="45">
        <v>0</v>
      </c>
      <c r="D34" s="45">
        <f t="shared" si="0"/>
        <v>0</v>
      </c>
    </row>
    <row r="35" spans="1:4" ht="15.75" thickBot="1" x14ac:dyDescent="0.3">
      <c r="A35" s="10" t="s">
        <v>21</v>
      </c>
      <c r="B35" s="7">
        <v>2240</v>
      </c>
      <c r="C35" s="45">
        <v>0</v>
      </c>
      <c r="D35" s="45">
        <f t="shared" si="0"/>
        <v>0</v>
      </c>
    </row>
    <row r="36" spans="1:4" s="74" customFormat="1" ht="15.75" customHeight="1" thickBot="1" x14ac:dyDescent="0.3">
      <c r="A36" s="10" t="s">
        <v>83</v>
      </c>
      <c r="B36" s="7">
        <v>2240</v>
      </c>
      <c r="C36" s="45">
        <v>1330</v>
      </c>
      <c r="D36" s="45">
        <f t="shared" si="0"/>
        <v>1330</v>
      </c>
    </row>
    <row r="37" spans="1:4" ht="15.75" thickBot="1" x14ac:dyDescent="0.3">
      <c r="A37" s="10" t="s">
        <v>18</v>
      </c>
      <c r="B37" s="7">
        <v>2240</v>
      </c>
      <c r="C37" s="45">
        <v>0</v>
      </c>
      <c r="D37" s="45">
        <f t="shared" si="0"/>
        <v>0</v>
      </c>
    </row>
    <row r="38" spans="1:4" ht="15.75" thickBot="1" x14ac:dyDescent="0.3">
      <c r="A38" s="10" t="s">
        <v>12</v>
      </c>
      <c r="B38" s="7">
        <v>2240</v>
      </c>
      <c r="C38" s="45">
        <f>267.06+3000</f>
        <v>3267.06</v>
      </c>
      <c r="D38" s="45">
        <f t="shared" si="0"/>
        <v>3267.06</v>
      </c>
    </row>
    <row r="39" spans="1:4" ht="15.75" thickBot="1" x14ac:dyDescent="0.3">
      <c r="A39" s="17" t="s">
        <v>36</v>
      </c>
      <c r="B39" s="7">
        <v>2240</v>
      </c>
      <c r="C39" s="45">
        <v>0</v>
      </c>
      <c r="D39" s="45">
        <f t="shared" si="0"/>
        <v>0</v>
      </c>
    </row>
    <row r="40" spans="1:4" s="54" customFormat="1" ht="16.5" thickBot="1" x14ac:dyDescent="0.3">
      <c r="A40" s="53" t="s">
        <v>43</v>
      </c>
      <c r="B40" s="55">
        <v>2240</v>
      </c>
      <c r="C40" s="65">
        <v>0</v>
      </c>
      <c r="D40" s="65">
        <f t="shared" si="0"/>
        <v>0</v>
      </c>
    </row>
    <row r="41" spans="1:4" s="42" customFormat="1" ht="15.75" thickBot="1" x14ac:dyDescent="0.3">
      <c r="A41" s="50" t="s">
        <v>42</v>
      </c>
      <c r="B41" s="51">
        <v>2240</v>
      </c>
      <c r="C41" s="52">
        <v>0</v>
      </c>
      <c r="D41" s="52">
        <f t="shared" si="0"/>
        <v>0</v>
      </c>
    </row>
    <row r="42" spans="1:4" ht="15.75" thickBot="1" x14ac:dyDescent="0.3">
      <c r="A42" s="25" t="s">
        <v>39</v>
      </c>
      <c r="B42" s="11">
        <v>2240</v>
      </c>
      <c r="C42" s="45">
        <v>0</v>
      </c>
      <c r="D42" s="45">
        <f t="shared" si="0"/>
        <v>0</v>
      </c>
    </row>
    <row r="43" spans="1:4" ht="15.75" thickBot="1" x14ac:dyDescent="0.3">
      <c r="A43" s="10" t="s">
        <v>9</v>
      </c>
      <c r="B43" s="7">
        <v>2240</v>
      </c>
      <c r="C43" s="66">
        <v>0</v>
      </c>
      <c r="D43" s="66">
        <f t="shared" si="0"/>
        <v>0</v>
      </c>
    </row>
    <row r="44" spans="1:4" s="39" customFormat="1" ht="15.75" thickBot="1" x14ac:dyDescent="0.3">
      <c r="A44" s="14" t="s">
        <v>23</v>
      </c>
      <c r="B44" s="15">
        <v>2270</v>
      </c>
      <c r="C44" s="44">
        <f>C45+C46+C47+C48+C49</f>
        <v>321499</v>
      </c>
      <c r="D44" s="44">
        <f t="shared" si="0"/>
        <v>321499</v>
      </c>
    </row>
    <row r="45" spans="1:4" ht="15.75" thickBot="1" x14ac:dyDescent="0.3">
      <c r="A45" s="10" t="s">
        <v>13</v>
      </c>
      <c r="B45" s="7">
        <v>2271</v>
      </c>
      <c r="C45" s="43">
        <v>283119.44</v>
      </c>
      <c r="D45" s="43">
        <f t="shared" si="0"/>
        <v>283119.44</v>
      </c>
    </row>
    <row r="46" spans="1:4" ht="15.75" thickBot="1" x14ac:dyDescent="0.3">
      <c r="A46" s="10" t="s">
        <v>14</v>
      </c>
      <c r="B46" s="7">
        <v>2272</v>
      </c>
      <c r="C46" s="43">
        <v>5124.1899999999996</v>
      </c>
      <c r="D46" s="43">
        <f t="shared" si="0"/>
        <v>5124.1899999999996</v>
      </c>
    </row>
    <row r="47" spans="1:4" ht="15.75" thickBot="1" x14ac:dyDescent="0.3">
      <c r="A47" s="10" t="s">
        <v>15</v>
      </c>
      <c r="B47" s="7">
        <v>2273</v>
      </c>
      <c r="C47" s="43">
        <v>31050.47</v>
      </c>
      <c r="D47" s="43">
        <f t="shared" si="0"/>
        <v>31050.47</v>
      </c>
    </row>
    <row r="48" spans="1:4" ht="15.75" thickBot="1" x14ac:dyDescent="0.3">
      <c r="A48" s="10" t="s">
        <v>17</v>
      </c>
      <c r="B48" s="7">
        <v>2274</v>
      </c>
      <c r="C48" s="43">
        <v>0</v>
      </c>
      <c r="D48" s="43">
        <f t="shared" si="0"/>
        <v>0</v>
      </c>
    </row>
    <row r="49" spans="1:4" ht="15.75" thickBot="1" x14ac:dyDescent="0.3">
      <c r="A49" s="10" t="s">
        <v>11</v>
      </c>
      <c r="B49" s="7">
        <v>2275</v>
      </c>
      <c r="C49" s="45">
        <f>696.28+1508.62</f>
        <v>2204.8999999999996</v>
      </c>
      <c r="D49" s="45">
        <f t="shared" si="0"/>
        <v>2204.8999999999996</v>
      </c>
    </row>
    <row r="50" spans="1:4" s="36" customFormat="1" ht="15.75" thickBot="1" x14ac:dyDescent="0.3">
      <c r="A50" s="37" t="s">
        <v>19</v>
      </c>
      <c r="B50" s="38">
        <v>2700</v>
      </c>
      <c r="C50" s="49">
        <v>0</v>
      </c>
      <c r="D50" s="49">
        <f t="shared" si="0"/>
        <v>0</v>
      </c>
    </row>
    <row r="51" spans="1:4" ht="15.75" thickBot="1" x14ac:dyDescent="0.3">
      <c r="A51" s="10" t="s">
        <v>20</v>
      </c>
      <c r="B51" s="7">
        <v>2730</v>
      </c>
      <c r="C51" s="43">
        <v>0</v>
      </c>
      <c r="D51" s="43">
        <f t="shared" si="0"/>
        <v>0</v>
      </c>
    </row>
    <row r="52" spans="1:4" s="28" customFormat="1" ht="15.75" thickBot="1" x14ac:dyDescent="0.3">
      <c r="A52" s="29" t="s">
        <v>22</v>
      </c>
      <c r="B52" s="30">
        <v>3000</v>
      </c>
      <c r="C52" s="67">
        <f>C53</f>
        <v>0</v>
      </c>
      <c r="D52" s="67">
        <f t="shared" si="0"/>
        <v>0</v>
      </c>
    </row>
    <row r="53" spans="1:4" s="39" customFormat="1" ht="15.75" thickBot="1" x14ac:dyDescent="0.3">
      <c r="A53" s="14" t="s">
        <v>24</v>
      </c>
      <c r="B53" s="15">
        <v>3100</v>
      </c>
      <c r="C53" s="68">
        <f>C54+C55+C56+C57+C58+C59</f>
        <v>0</v>
      </c>
      <c r="D53" s="68">
        <f t="shared" si="0"/>
        <v>0</v>
      </c>
    </row>
    <row r="54" spans="1:4" ht="15.75" thickBot="1" x14ac:dyDescent="0.3">
      <c r="A54" s="10" t="s">
        <v>25</v>
      </c>
      <c r="B54" s="7">
        <v>3110</v>
      </c>
      <c r="C54" s="43">
        <v>0</v>
      </c>
      <c r="D54" s="43">
        <f t="shared" si="0"/>
        <v>0</v>
      </c>
    </row>
    <row r="55" spans="1:4" ht="15.75" thickBot="1" x14ac:dyDescent="0.3">
      <c r="A55" s="17" t="s">
        <v>36</v>
      </c>
      <c r="B55" s="7">
        <v>3110</v>
      </c>
      <c r="C55" s="43">
        <v>0</v>
      </c>
      <c r="D55" s="43">
        <f t="shared" si="0"/>
        <v>0</v>
      </c>
    </row>
    <row r="56" spans="1:4" ht="15.75" thickBot="1" x14ac:dyDescent="0.3">
      <c r="A56" s="17" t="s">
        <v>37</v>
      </c>
      <c r="B56" s="7">
        <v>3110</v>
      </c>
      <c r="C56" s="43">
        <v>0</v>
      </c>
      <c r="D56" s="43">
        <f t="shared" si="0"/>
        <v>0</v>
      </c>
    </row>
    <row r="57" spans="1:4" ht="15.75" thickBot="1" x14ac:dyDescent="0.3">
      <c r="A57" s="17" t="s">
        <v>38</v>
      </c>
      <c r="B57" s="7">
        <v>3110</v>
      </c>
      <c r="C57" s="43">
        <v>0</v>
      </c>
      <c r="D57" s="43">
        <f t="shared" si="0"/>
        <v>0</v>
      </c>
    </row>
    <row r="58" spans="1:4" ht="15.75" thickBot="1" x14ac:dyDescent="0.3">
      <c r="A58" s="10" t="s">
        <v>26</v>
      </c>
      <c r="B58" s="7">
        <v>3120</v>
      </c>
      <c r="C58" s="43">
        <v>0</v>
      </c>
      <c r="D58" s="43">
        <f t="shared" si="0"/>
        <v>0</v>
      </c>
    </row>
    <row r="59" spans="1:4" ht="15.75" thickBot="1" x14ac:dyDescent="0.3">
      <c r="A59" s="10" t="s">
        <v>27</v>
      </c>
      <c r="B59" s="7">
        <v>3130</v>
      </c>
      <c r="C59" s="43">
        <v>0</v>
      </c>
      <c r="D59" s="43">
        <f t="shared" si="0"/>
        <v>0</v>
      </c>
    </row>
    <row r="60" spans="1:4" ht="18" x14ac:dyDescent="0.25">
      <c r="A60" s="8"/>
    </row>
    <row r="67" s="16" customFormat="1" x14ac:dyDescent="0.25"/>
    <row r="68" s="16" customFormat="1" x14ac:dyDescent="0.25"/>
    <row r="69" s="16" customFormat="1" x14ac:dyDescent="0.25"/>
    <row r="105" s="16" customFormat="1" x14ac:dyDescent="0.25"/>
    <row r="106" s="16" customFormat="1" x14ac:dyDescent="0.25"/>
    <row r="107" s="16" customFormat="1" x14ac:dyDescent="0.25"/>
    <row r="143" s="16" customFormat="1" x14ac:dyDescent="0.25"/>
    <row r="144" s="16" customFormat="1" x14ac:dyDescent="0.25"/>
    <row r="145" s="16" customFormat="1" x14ac:dyDescent="0.25"/>
    <row r="181" s="16" customFormat="1" x14ac:dyDescent="0.25"/>
    <row r="182" s="16" customFormat="1" x14ac:dyDescent="0.25"/>
    <row r="183" s="16" customFormat="1" x14ac:dyDescent="0.25"/>
    <row r="219" s="16" customFormat="1" x14ac:dyDescent="0.25"/>
    <row r="220" s="16" customFormat="1" x14ac:dyDescent="0.25"/>
    <row r="221" s="16" customFormat="1" x14ac:dyDescent="0.25"/>
    <row r="257" s="16" customFormat="1" x14ac:dyDescent="0.25"/>
    <row r="258" s="16" customFormat="1" x14ac:dyDescent="0.25"/>
    <row r="259" s="16" customFormat="1" x14ac:dyDescent="0.25"/>
    <row r="295" s="16" customFormat="1" x14ac:dyDescent="0.25"/>
    <row r="296" s="16" customFormat="1" x14ac:dyDescent="0.25"/>
    <row r="297" s="16" customFormat="1" x14ac:dyDescent="0.25"/>
    <row r="333" s="16" customFormat="1" x14ac:dyDescent="0.25"/>
    <row r="334" s="16" customFormat="1" x14ac:dyDescent="0.25"/>
    <row r="335" s="16" customFormat="1" x14ac:dyDescent="0.25"/>
    <row r="371" s="16" customFormat="1" x14ac:dyDescent="0.25"/>
    <row r="372" s="16" customFormat="1" x14ac:dyDescent="0.25"/>
    <row r="373" s="16" customFormat="1" x14ac:dyDescent="0.25"/>
    <row r="409" s="16" customFormat="1" x14ac:dyDescent="0.25"/>
    <row r="410" s="16" customFormat="1" x14ac:dyDescent="0.25"/>
    <row r="411" s="16" customFormat="1" x14ac:dyDescent="0.25"/>
    <row r="447" s="16" customFormat="1" x14ac:dyDescent="0.25"/>
    <row r="448" s="16" customFormat="1" x14ac:dyDescent="0.25"/>
    <row r="449" s="16" customFormat="1" x14ac:dyDescent="0.25"/>
  </sheetData>
  <mergeCells count="6">
    <mergeCell ref="A1:D1"/>
    <mergeCell ref="A2:D2"/>
    <mergeCell ref="A3:D3"/>
    <mergeCell ref="B5:D5"/>
    <mergeCell ref="A12:D12"/>
    <mergeCell ref="B9:D9"/>
  </mergeCells>
  <pageMargins left="0.70866141732283472" right="0.70866141732283472" top="0.55118110236220474" bottom="0.35433070866141736" header="0" footer="0"/>
  <pageSetup paperSize="9" scale="7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449"/>
  <sheetViews>
    <sheetView view="pageBreakPreview" topLeftCell="A18" zoomScaleNormal="70" zoomScaleSheetLayoutView="100" workbookViewId="0">
      <selection activeCell="A36" sqref="A36:XFD36"/>
    </sheetView>
  </sheetViews>
  <sheetFormatPr defaultColWidth="14.42578125" defaultRowHeight="15" x14ac:dyDescent="0.25"/>
  <cols>
    <col min="1" max="1" width="57.85546875" style="57" customWidth="1"/>
    <col min="2" max="2" width="10.85546875" style="57" customWidth="1"/>
    <col min="3" max="4" width="17.42578125" style="57" customWidth="1"/>
    <col min="5" max="16384" width="14.42578125" style="57"/>
  </cols>
  <sheetData>
    <row r="1" spans="1:4" x14ac:dyDescent="0.25">
      <c r="A1" s="78" t="s">
        <v>0</v>
      </c>
      <c r="B1" s="77"/>
      <c r="C1" s="77"/>
      <c r="D1" s="77"/>
    </row>
    <row r="2" spans="1:4" x14ac:dyDescent="0.25">
      <c r="A2" s="78" t="s">
        <v>45</v>
      </c>
      <c r="B2" s="77"/>
      <c r="C2" s="77"/>
      <c r="D2" s="77"/>
    </row>
    <row r="3" spans="1:4" x14ac:dyDescent="0.25">
      <c r="A3" s="78" t="s">
        <v>44</v>
      </c>
      <c r="B3" s="77"/>
      <c r="C3" s="77"/>
      <c r="D3" s="77"/>
    </row>
    <row r="4" spans="1:4" x14ac:dyDescent="0.25">
      <c r="A4" s="1"/>
      <c r="B4" s="1"/>
      <c r="C4" s="2"/>
    </row>
    <row r="5" spans="1:4" ht="52.5" customHeight="1" x14ac:dyDescent="0.25">
      <c r="A5" s="60" t="s">
        <v>48</v>
      </c>
      <c r="B5" s="75" t="s">
        <v>62</v>
      </c>
      <c r="C5" s="75"/>
      <c r="D5" s="75"/>
    </row>
    <row r="6" spans="1:4" x14ac:dyDescent="0.25">
      <c r="A6" s="60" t="s">
        <v>49</v>
      </c>
      <c r="B6" s="59" t="s">
        <v>50</v>
      </c>
    </row>
    <row r="7" spans="1:4" x14ac:dyDescent="0.25">
      <c r="A7" s="60" t="s">
        <v>51</v>
      </c>
      <c r="B7" s="59" t="s">
        <v>52</v>
      </c>
    </row>
    <row r="8" spans="1:4" ht="25.5" x14ac:dyDescent="0.25">
      <c r="A8" s="1" t="s">
        <v>53</v>
      </c>
      <c r="B8" s="59" t="s">
        <v>54</v>
      </c>
    </row>
    <row r="9" spans="1:4" ht="38.25" x14ac:dyDescent="0.25">
      <c r="A9" s="1" t="s">
        <v>57</v>
      </c>
      <c r="B9" s="79" t="s">
        <v>58</v>
      </c>
      <c r="C9" s="79"/>
      <c r="D9" s="79"/>
    </row>
    <row r="10" spans="1:4" x14ac:dyDescent="0.25">
      <c r="A10" s="3" t="s">
        <v>46</v>
      </c>
    </row>
    <row r="11" spans="1:4" x14ac:dyDescent="0.25">
      <c r="A11" s="3" t="s">
        <v>1</v>
      </c>
    </row>
    <row r="12" spans="1:4" ht="16.5" thickBot="1" x14ac:dyDescent="0.3">
      <c r="A12" s="76"/>
      <c r="B12" s="77"/>
      <c r="C12" s="77"/>
      <c r="D12" s="77"/>
    </row>
    <row r="13" spans="1:4" ht="36.75" thickBot="1" x14ac:dyDescent="0.3">
      <c r="A13" s="6" t="s">
        <v>2</v>
      </c>
      <c r="B13" s="4" t="s">
        <v>47</v>
      </c>
      <c r="C13" s="4" t="s">
        <v>55</v>
      </c>
      <c r="D13" s="4" t="s">
        <v>56</v>
      </c>
    </row>
    <row r="14" spans="1:4" ht="15.75" thickBot="1" x14ac:dyDescent="0.3">
      <c r="A14" s="5">
        <v>1</v>
      </c>
      <c r="B14" s="9">
        <v>2</v>
      </c>
      <c r="C14" s="9">
        <v>3</v>
      </c>
      <c r="D14" s="9">
        <v>4</v>
      </c>
    </row>
    <row r="15" spans="1:4" s="33" customFormat="1" ht="15.75" thickBot="1" x14ac:dyDescent="0.3">
      <c r="A15" s="31" t="s">
        <v>3</v>
      </c>
      <c r="B15" s="32" t="s">
        <v>4</v>
      </c>
      <c r="C15" s="47">
        <f>C16+C52</f>
        <v>1044953.4299999999</v>
      </c>
      <c r="D15" s="47">
        <f>C15</f>
        <v>1044953.4299999999</v>
      </c>
    </row>
    <row r="16" spans="1:4" s="28" customFormat="1" ht="24.75" thickBot="1" x14ac:dyDescent="0.3">
      <c r="A16" s="26" t="s">
        <v>28</v>
      </c>
      <c r="B16" s="27">
        <v>2000</v>
      </c>
      <c r="C16" s="62">
        <f>C18+C26+C44</f>
        <v>1044953.4299999999</v>
      </c>
      <c r="D16" s="62">
        <f t="shared" ref="D16:D59" si="0">C16</f>
        <v>1044953.4299999999</v>
      </c>
    </row>
    <row r="17" spans="1:4" s="36" customFormat="1" ht="15.75" thickBot="1" x14ac:dyDescent="0.3">
      <c r="A17" s="34" t="s">
        <v>5</v>
      </c>
      <c r="B17" s="35">
        <v>2200</v>
      </c>
      <c r="C17" s="63">
        <f>C16</f>
        <v>1044953.4299999999</v>
      </c>
      <c r="D17" s="63">
        <f t="shared" si="0"/>
        <v>1044953.4299999999</v>
      </c>
    </row>
    <row r="18" spans="1:4" s="39" customFormat="1" ht="15.75" thickBot="1" x14ac:dyDescent="0.3">
      <c r="A18" s="19" t="s">
        <v>6</v>
      </c>
      <c r="B18" s="21">
        <v>2210</v>
      </c>
      <c r="C18" s="46">
        <f>C19+C20+C21+C22+C23+C24+C25</f>
        <v>51029.58</v>
      </c>
      <c r="D18" s="46">
        <f t="shared" si="0"/>
        <v>51029.58</v>
      </c>
    </row>
    <row r="19" spans="1:4" s="16" customFormat="1" ht="15.75" thickBot="1" x14ac:dyDescent="0.3">
      <c r="A19" s="20" t="s">
        <v>29</v>
      </c>
      <c r="B19" s="22">
        <v>2210</v>
      </c>
      <c r="C19" s="64">
        <v>0</v>
      </c>
      <c r="D19" s="64">
        <f t="shared" si="0"/>
        <v>0</v>
      </c>
    </row>
    <row r="20" spans="1:4" s="42" customFormat="1" ht="15.75" thickBot="1" x14ac:dyDescent="0.3">
      <c r="A20" s="40" t="s">
        <v>40</v>
      </c>
      <c r="B20" s="41">
        <v>2210</v>
      </c>
      <c r="C20" s="56">
        <v>1041</v>
      </c>
      <c r="D20" s="56">
        <f t="shared" si="0"/>
        <v>1041</v>
      </c>
    </row>
    <row r="21" spans="1:4" s="42" customFormat="1" ht="15.75" thickBot="1" x14ac:dyDescent="0.3">
      <c r="A21" s="40" t="s">
        <v>41</v>
      </c>
      <c r="B21" s="41">
        <v>2210</v>
      </c>
      <c r="C21" s="56">
        <v>0</v>
      </c>
      <c r="D21" s="56">
        <f t="shared" si="0"/>
        <v>0</v>
      </c>
    </row>
    <row r="22" spans="1:4" ht="15.75" thickBot="1" x14ac:dyDescent="0.3">
      <c r="A22" s="17" t="s">
        <v>36</v>
      </c>
      <c r="B22" s="18">
        <v>2210</v>
      </c>
      <c r="C22" s="48">
        <v>49988.58</v>
      </c>
      <c r="D22" s="48">
        <f t="shared" si="0"/>
        <v>49988.58</v>
      </c>
    </row>
    <row r="23" spans="1:4" ht="15.75" thickBot="1" x14ac:dyDescent="0.3">
      <c r="A23" s="17" t="s">
        <v>37</v>
      </c>
      <c r="B23" s="18">
        <v>2210</v>
      </c>
      <c r="C23" s="48">
        <v>0</v>
      </c>
      <c r="D23" s="48">
        <f t="shared" si="0"/>
        <v>0</v>
      </c>
    </row>
    <row r="24" spans="1:4" ht="15.75" thickBot="1" x14ac:dyDescent="0.3">
      <c r="A24" s="17" t="s">
        <v>38</v>
      </c>
      <c r="B24" s="18">
        <v>2210</v>
      </c>
      <c r="C24" s="48">
        <v>0</v>
      </c>
      <c r="D24" s="48">
        <f t="shared" si="0"/>
        <v>0</v>
      </c>
    </row>
    <row r="25" spans="1:4" s="42" customFormat="1" ht="15.75" thickBot="1" x14ac:dyDescent="0.3">
      <c r="A25" s="40" t="s">
        <v>7</v>
      </c>
      <c r="B25" s="41">
        <v>2220</v>
      </c>
      <c r="C25" s="56">
        <v>0</v>
      </c>
      <c r="D25" s="56">
        <f t="shared" si="0"/>
        <v>0</v>
      </c>
    </row>
    <row r="26" spans="1:4" s="39" customFormat="1" ht="15.75" thickBot="1" x14ac:dyDescent="0.3">
      <c r="A26" s="14" t="s">
        <v>8</v>
      </c>
      <c r="B26" s="15">
        <v>2240</v>
      </c>
      <c r="C26" s="44">
        <f>C27+C28+C29+C30+C31+C32+C33+C34+C35+C36+C37+C38+C39+C40+C41+C42+C43</f>
        <v>5080</v>
      </c>
      <c r="D26" s="44">
        <f t="shared" si="0"/>
        <v>5080</v>
      </c>
    </row>
    <row r="27" spans="1:4" ht="15.75" thickBot="1" x14ac:dyDescent="0.3">
      <c r="A27" s="10" t="s">
        <v>35</v>
      </c>
      <c r="B27" s="7">
        <v>2240</v>
      </c>
      <c r="C27" s="45">
        <v>0</v>
      </c>
      <c r="D27" s="45">
        <f t="shared" si="0"/>
        <v>0</v>
      </c>
    </row>
    <row r="28" spans="1:4" ht="15.75" thickBot="1" x14ac:dyDescent="0.3">
      <c r="A28" s="10" t="s">
        <v>10</v>
      </c>
      <c r="B28" s="7">
        <v>2240</v>
      </c>
      <c r="C28" s="45">
        <v>0</v>
      </c>
      <c r="D28" s="45">
        <f t="shared" si="0"/>
        <v>0</v>
      </c>
    </row>
    <row r="29" spans="1:4" ht="15.75" thickBot="1" x14ac:dyDescent="0.3">
      <c r="A29" s="12" t="s">
        <v>30</v>
      </c>
      <c r="B29" s="11">
        <v>2240</v>
      </c>
      <c r="C29" s="45">
        <v>0</v>
      </c>
      <c r="D29" s="45">
        <f t="shared" si="0"/>
        <v>0</v>
      </c>
    </row>
    <row r="30" spans="1:4" ht="15.75" thickBot="1" x14ac:dyDescent="0.3">
      <c r="A30" s="12" t="s">
        <v>31</v>
      </c>
      <c r="B30" s="11">
        <v>2240</v>
      </c>
      <c r="C30" s="45">
        <v>0</v>
      </c>
      <c r="D30" s="45">
        <f t="shared" si="0"/>
        <v>0</v>
      </c>
    </row>
    <row r="31" spans="1:4" ht="15.75" thickBot="1" x14ac:dyDescent="0.3">
      <c r="A31" s="12" t="s">
        <v>32</v>
      </c>
      <c r="B31" s="11">
        <v>2240</v>
      </c>
      <c r="C31" s="45">
        <v>0</v>
      </c>
      <c r="D31" s="45">
        <f t="shared" si="0"/>
        <v>0</v>
      </c>
    </row>
    <row r="32" spans="1:4" ht="15.75" thickBot="1" x14ac:dyDescent="0.3">
      <c r="A32" s="12" t="s">
        <v>33</v>
      </c>
      <c r="B32" s="11">
        <v>2240</v>
      </c>
      <c r="C32" s="45">
        <v>0</v>
      </c>
      <c r="D32" s="45">
        <f t="shared" si="0"/>
        <v>0</v>
      </c>
    </row>
    <row r="33" spans="1:4" ht="15.75" thickBot="1" x14ac:dyDescent="0.3">
      <c r="A33" s="12" t="s">
        <v>34</v>
      </c>
      <c r="B33" s="11">
        <v>2240</v>
      </c>
      <c r="C33" s="45">
        <v>0</v>
      </c>
      <c r="D33" s="45">
        <f t="shared" si="0"/>
        <v>0</v>
      </c>
    </row>
    <row r="34" spans="1:4" ht="15.75" thickBot="1" x14ac:dyDescent="0.3">
      <c r="A34" s="10" t="s">
        <v>16</v>
      </c>
      <c r="B34" s="7">
        <v>2240</v>
      </c>
      <c r="C34" s="45">
        <v>0</v>
      </c>
      <c r="D34" s="45">
        <f t="shared" si="0"/>
        <v>0</v>
      </c>
    </row>
    <row r="35" spans="1:4" ht="15.75" thickBot="1" x14ac:dyDescent="0.3">
      <c r="A35" s="10" t="s">
        <v>21</v>
      </c>
      <c r="B35" s="7">
        <v>2240</v>
      </c>
      <c r="C35" s="45">
        <v>0</v>
      </c>
      <c r="D35" s="45">
        <f t="shared" si="0"/>
        <v>0</v>
      </c>
    </row>
    <row r="36" spans="1:4" s="74" customFormat="1" ht="15.75" customHeight="1" thickBot="1" x14ac:dyDescent="0.3">
      <c r="A36" s="10" t="s">
        <v>83</v>
      </c>
      <c r="B36" s="7">
        <v>2240</v>
      </c>
      <c r="C36" s="45">
        <v>1330</v>
      </c>
      <c r="D36" s="45">
        <f t="shared" si="0"/>
        <v>1330</v>
      </c>
    </row>
    <row r="37" spans="1:4" ht="15.75" thickBot="1" x14ac:dyDescent="0.3">
      <c r="A37" s="10" t="s">
        <v>18</v>
      </c>
      <c r="B37" s="7">
        <v>2240</v>
      </c>
      <c r="C37" s="45">
        <v>0</v>
      </c>
      <c r="D37" s="45">
        <f t="shared" si="0"/>
        <v>0</v>
      </c>
    </row>
    <row r="38" spans="1:4" ht="15.75" thickBot="1" x14ac:dyDescent="0.3">
      <c r="A38" s="10" t="s">
        <v>12</v>
      </c>
      <c r="B38" s="7">
        <v>2240</v>
      </c>
      <c r="C38" s="45">
        <f>1500+2250</f>
        <v>3750</v>
      </c>
      <c r="D38" s="45">
        <f t="shared" si="0"/>
        <v>3750</v>
      </c>
    </row>
    <row r="39" spans="1:4" ht="15.75" thickBot="1" x14ac:dyDescent="0.3">
      <c r="A39" s="17" t="s">
        <v>36</v>
      </c>
      <c r="B39" s="7">
        <v>2240</v>
      </c>
      <c r="C39" s="45">
        <v>0</v>
      </c>
      <c r="D39" s="45">
        <f t="shared" si="0"/>
        <v>0</v>
      </c>
    </row>
    <row r="40" spans="1:4" s="54" customFormat="1" ht="16.5" thickBot="1" x14ac:dyDescent="0.3">
      <c r="A40" s="12" t="s">
        <v>43</v>
      </c>
      <c r="B40" s="55">
        <v>2240</v>
      </c>
      <c r="C40" s="65">
        <v>0</v>
      </c>
      <c r="D40" s="65">
        <f t="shared" si="0"/>
        <v>0</v>
      </c>
    </row>
    <row r="41" spans="1:4" s="42" customFormat="1" ht="15.75" thickBot="1" x14ac:dyDescent="0.3">
      <c r="A41" s="12" t="s">
        <v>42</v>
      </c>
      <c r="B41" s="51">
        <v>2240</v>
      </c>
      <c r="C41" s="52">
        <v>0</v>
      </c>
      <c r="D41" s="52">
        <f t="shared" si="0"/>
        <v>0</v>
      </c>
    </row>
    <row r="42" spans="1:4" ht="15.75" thickBot="1" x14ac:dyDescent="0.3">
      <c r="A42" s="12" t="s">
        <v>39</v>
      </c>
      <c r="B42" s="11">
        <v>2240</v>
      </c>
      <c r="C42" s="45">
        <v>0</v>
      </c>
      <c r="D42" s="45">
        <f t="shared" si="0"/>
        <v>0</v>
      </c>
    </row>
    <row r="43" spans="1:4" ht="15.75" thickBot="1" x14ac:dyDescent="0.3">
      <c r="A43" s="12" t="s">
        <v>9</v>
      </c>
      <c r="B43" s="7">
        <v>2240</v>
      </c>
      <c r="C43" s="66">
        <v>0</v>
      </c>
      <c r="D43" s="66">
        <f t="shared" si="0"/>
        <v>0</v>
      </c>
    </row>
    <row r="44" spans="1:4" s="39" customFormat="1" ht="15.75" thickBot="1" x14ac:dyDescent="0.3">
      <c r="A44" s="14" t="s">
        <v>23</v>
      </c>
      <c r="B44" s="15">
        <v>2270</v>
      </c>
      <c r="C44" s="44">
        <f>C45+C46+C47+C48+C49</f>
        <v>988843.85</v>
      </c>
      <c r="D44" s="44">
        <f t="shared" si="0"/>
        <v>988843.85</v>
      </c>
    </row>
    <row r="45" spans="1:4" ht="15.75" thickBot="1" x14ac:dyDescent="0.3">
      <c r="A45" s="10" t="s">
        <v>13</v>
      </c>
      <c r="B45" s="7">
        <v>2271</v>
      </c>
      <c r="C45" s="43">
        <v>825277.11</v>
      </c>
      <c r="D45" s="43">
        <f t="shared" si="0"/>
        <v>825277.11</v>
      </c>
    </row>
    <row r="46" spans="1:4" ht="15.75" thickBot="1" x14ac:dyDescent="0.3">
      <c r="A46" s="10" t="s">
        <v>14</v>
      </c>
      <c r="B46" s="7">
        <v>2272</v>
      </c>
      <c r="C46" s="43">
        <v>34608.660000000003</v>
      </c>
      <c r="D46" s="43">
        <f t="shared" si="0"/>
        <v>34608.660000000003</v>
      </c>
    </row>
    <row r="47" spans="1:4" ht="15.75" thickBot="1" x14ac:dyDescent="0.3">
      <c r="A47" s="10" t="s">
        <v>15</v>
      </c>
      <c r="B47" s="7">
        <v>2273</v>
      </c>
      <c r="C47" s="43">
        <v>127333.39</v>
      </c>
      <c r="D47" s="43">
        <f t="shared" si="0"/>
        <v>127333.39</v>
      </c>
    </row>
    <row r="48" spans="1:4" ht="15.75" thickBot="1" x14ac:dyDescent="0.3">
      <c r="A48" s="10" t="s">
        <v>17</v>
      </c>
      <c r="B48" s="7">
        <v>2274</v>
      </c>
      <c r="C48" s="43">
        <v>0</v>
      </c>
      <c r="D48" s="43">
        <f t="shared" si="0"/>
        <v>0</v>
      </c>
    </row>
    <row r="49" spans="1:4" ht="15.75" thickBot="1" x14ac:dyDescent="0.3">
      <c r="A49" s="10" t="s">
        <v>11</v>
      </c>
      <c r="B49" s="7">
        <v>2275</v>
      </c>
      <c r="C49" s="45">
        <v>1624.69</v>
      </c>
      <c r="D49" s="45">
        <f t="shared" si="0"/>
        <v>1624.69</v>
      </c>
    </row>
    <row r="50" spans="1:4" s="36" customFormat="1" ht="15.75" thickBot="1" x14ac:dyDescent="0.3">
      <c r="A50" s="37" t="s">
        <v>19</v>
      </c>
      <c r="B50" s="38">
        <v>2700</v>
      </c>
      <c r="C50" s="49"/>
      <c r="D50" s="49">
        <f t="shared" si="0"/>
        <v>0</v>
      </c>
    </row>
    <row r="51" spans="1:4" ht="15.75" thickBot="1" x14ac:dyDescent="0.3">
      <c r="A51" s="10" t="s">
        <v>20</v>
      </c>
      <c r="B51" s="7">
        <v>2730</v>
      </c>
      <c r="C51" s="43"/>
      <c r="D51" s="43">
        <f t="shared" si="0"/>
        <v>0</v>
      </c>
    </row>
    <row r="52" spans="1:4" s="28" customFormat="1" ht="15.75" thickBot="1" x14ac:dyDescent="0.3">
      <c r="A52" s="29" t="s">
        <v>22</v>
      </c>
      <c r="B52" s="30">
        <v>3000</v>
      </c>
      <c r="C52" s="68">
        <f>C53</f>
        <v>0</v>
      </c>
      <c r="D52" s="68">
        <f t="shared" si="0"/>
        <v>0</v>
      </c>
    </row>
    <row r="53" spans="1:4" s="39" customFormat="1" ht="15.75" thickBot="1" x14ac:dyDescent="0.3">
      <c r="A53" s="14" t="s">
        <v>24</v>
      </c>
      <c r="B53" s="15">
        <v>3100</v>
      </c>
      <c r="C53" s="68">
        <f>C54+C55+C56+C57+C58+C59</f>
        <v>0</v>
      </c>
      <c r="D53" s="68">
        <f t="shared" si="0"/>
        <v>0</v>
      </c>
    </row>
    <row r="54" spans="1:4" ht="15.75" thickBot="1" x14ac:dyDescent="0.3">
      <c r="A54" s="10" t="s">
        <v>25</v>
      </c>
      <c r="B54" s="7">
        <v>3110</v>
      </c>
      <c r="C54" s="43">
        <v>0</v>
      </c>
      <c r="D54" s="43">
        <f t="shared" si="0"/>
        <v>0</v>
      </c>
    </row>
    <row r="55" spans="1:4" ht="15.75" thickBot="1" x14ac:dyDescent="0.3">
      <c r="A55" s="17" t="s">
        <v>36</v>
      </c>
      <c r="B55" s="7">
        <v>3110</v>
      </c>
      <c r="C55" s="43">
        <v>0</v>
      </c>
      <c r="D55" s="43">
        <f t="shared" si="0"/>
        <v>0</v>
      </c>
    </row>
    <row r="56" spans="1:4" ht="15.75" thickBot="1" x14ac:dyDescent="0.3">
      <c r="A56" s="17" t="s">
        <v>37</v>
      </c>
      <c r="B56" s="7">
        <v>3110</v>
      </c>
      <c r="C56" s="43">
        <v>0</v>
      </c>
      <c r="D56" s="43">
        <f t="shared" si="0"/>
        <v>0</v>
      </c>
    </row>
    <row r="57" spans="1:4" ht="15.75" thickBot="1" x14ac:dyDescent="0.3">
      <c r="A57" s="17" t="s">
        <v>38</v>
      </c>
      <c r="B57" s="7">
        <v>3110</v>
      </c>
      <c r="C57" s="43">
        <v>0</v>
      </c>
      <c r="D57" s="43">
        <f t="shared" si="0"/>
        <v>0</v>
      </c>
    </row>
    <row r="58" spans="1:4" ht="15.75" thickBot="1" x14ac:dyDescent="0.3">
      <c r="A58" s="10" t="s">
        <v>26</v>
      </c>
      <c r="B58" s="7">
        <v>3120</v>
      </c>
      <c r="C58" s="43">
        <v>0</v>
      </c>
      <c r="D58" s="43">
        <f t="shared" si="0"/>
        <v>0</v>
      </c>
    </row>
    <row r="59" spans="1:4" ht="15.75" thickBot="1" x14ac:dyDescent="0.3">
      <c r="A59" s="10" t="s">
        <v>27</v>
      </c>
      <c r="B59" s="7">
        <v>3130</v>
      </c>
      <c r="C59" s="43">
        <v>0</v>
      </c>
      <c r="D59" s="43">
        <f t="shared" si="0"/>
        <v>0</v>
      </c>
    </row>
    <row r="60" spans="1:4" ht="18" x14ac:dyDescent="0.25">
      <c r="A60" s="8"/>
      <c r="C60" s="70"/>
      <c r="D60" s="70"/>
    </row>
    <row r="61" spans="1:4" ht="15" customHeight="1" x14ac:dyDescent="0.25">
      <c r="C61" s="70"/>
      <c r="D61" s="70"/>
    </row>
    <row r="62" spans="1:4" ht="15" customHeight="1" x14ac:dyDescent="0.25">
      <c r="C62" s="70"/>
      <c r="D62" s="70"/>
    </row>
    <row r="63" spans="1:4" ht="15" customHeight="1" x14ac:dyDescent="0.25">
      <c r="C63" s="70"/>
      <c r="D63" s="70"/>
    </row>
    <row r="64" spans="1:4" ht="15" customHeight="1" x14ac:dyDescent="0.25">
      <c r="C64" s="70"/>
      <c r="D64" s="70"/>
    </row>
    <row r="65" ht="15" customHeight="1" x14ac:dyDescent="0.25"/>
    <row r="66" ht="15" customHeight="1" x14ac:dyDescent="0.25"/>
    <row r="67" s="16" customFormat="1" x14ac:dyDescent="0.25"/>
    <row r="68" s="16" customFormat="1" x14ac:dyDescent="0.25"/>
    <row r="69" s="16" customForma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s="16" customFormat="1" x14ac:dyDescent="0.25"/>
    <row r="106" s="16" customFormat="1" x14ac:dyDescent="0.25"/>
    <row r="107" s="16" customForma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s="16" customFormat="1" x14ac:dyDescent="0.25"/>
    <row r="144" s="16" customFormat="1" x14ac:dyDescent="0.25"/>
    <row r="145" s="16" customForma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s="16" customFormat="1" x14ac:dyDescent="0.25"/>
    <row r="182" s="16" customFormat="1" x14ac:dyDescent="0.25"/>
    <row r="183" s="16" customForma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s="16" customFormat="1" x14ac:dyDescent="0.25"/>
    <row r="220" s="16" customFormat="1" x14ac:dyDescent="0.25"/>
    <row r="221" s="16" customFormat="1" x14ac:dyDescent="0.25"/>
    <row r="222" ht="15" customHeight="1" x14ac:dyDescent="0.25"/>
    <row r="223" ht="15" customHeight="1" x14ac:dyDescent="0.25"/>
    <row r="257" s="16" customFormat="1" x14ac:dyDescent="0.25"/>
    <row r="258" s="16" customFormat="1" x14ac:dyDescent="0.25"/>
    <row r="259" s="16" customFormat="1" x14ac:dyDescent="0.25"/>
    <row r="295" s="16" customFormat="1" x14ac:dyDescent="0.25"/>
    <row r="296" s="16" customFormat="1" x14ac:dyDescent="0.25"/>
    <row r="297" s="16" customFormat="1" x14ac:dyDescent="0.25"/>
    <row r="333" s="16" customFormat="1" x14ac:dyDescent="0.25"/>
    <row r="334" s="16" customFormat="1" x14ac:dyDescent="0.25"/>
    <row r="335" s="16" customFormat="1" x14ac:dyDescent="0.25"/>
    <row r="371" s="16" customFormat="1" x14ac:dyDescent="0.25"/>
    <row r="372" s="16" customFormat="1" x14ac:dyDescent="0.25"/>
    <row r="373" s="16" customFormat="1" x14ac:dyDescent="0.25"/>
    <row r="409" s="16" customFormat="1" x14ac:dyDescent="0.25"/>
    <row r="410" s="16" customFormat="1" x14ac:dyDescent="0.25"/>
    <row r="411" s="16" customFormat="1" x14ac:dyDescent="0.25"/>
    <row r="447" s="16" customFormat="1" x14ac:dyDescent="0.25"/>
    <row r="448" s="16" customFormat="1" x14ac:dyDescent="0.25"/>
    <row r="449" s="16" customFormat="1" x14ac:dyDescent="0.25"/>
  </sheetData>
  <mergeCells count="6">
    <mergeCell ref="A1:D1"/>
    <mergeCell ref="A2:D2"/>
    <mergeCell ref="A3:D3"/>
    <mergeCell ref="B5:D5"/>
    <mergeCell ref="A12:D12"/>
    <mergeCell ref="B9:D9"/>
  </mergeCells>
  <pageMargins left="0.70866141732283472" right="0.70866141732283472" top="0.55118110236220474" bottom="0.35433070866141736" header="0.31496062992125984" footer="0.31496062992125984"/>
  <pageSetup paperSize="9" scale="7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449"/>
  <sheetViews>
    <sheetView view="pageBreakPreview" topLeftCell="A15" zoomScaleNormal="70" zoomScaleSheetLayoutView="100" workbookViewId="0">
      <selection activeCell="A36" sqref="A36:XFD36"/>
    </sheetView>
  </sheetViews>
  <sheetFormatPr defaultColWidth="14.42578125" defaultRowHeight="15" customHeight="1" x14ac:dyDescent="0.25"/>
  <cols>
    <col min="1" max="1" width="57.85546875" style="57" customWidth="1"/>
    <col min="2" max="2" width="10.85546875" style="57" customWidth="1"/>
    <col min="3" max="4" width="17.42578125" style="57" customWidth="1"/>
    <col min="5" max="16384" width="14.42578125" style="57"/>
  </cols>
  <sheetData>
    <row r="1" spans="1:4" x14ac:dyDescent="0.25">
      <c r="A1" s="78" t="s">
        <v>0</v>
      </c>
      <c r="B1" s="77"/>
      <c r="C1" s="77"/>
      <c r="D1" s="77"/>
    </row>
    <row r="2" spans="1:4" x14ac:dyDescent="0.25">
      <c r="A2" s="78" t="s">
        <v>45</v>
      </c>
      <c r="B2" s="77"/>
      <c r="C2" s="77"/>
      <c r="D2" s="77"/>
    </row>
    <row r="3" spans="1:4" x14ac:dyDescent="0.25">
      <c r="A3" s="78" t="s">
        <v>44</v>
      </c>
      <c r="B3" s="77"/>
      <c r="C3" s="77"/>
      <c r="D3" s="77"/>
    </row>
    <row r="4" spans="1:4" x14ac:dyDescent="0.25">
      <c r="A4" s="1"/>
      <c r="B4" s="1"/>
      <c r="C4" s="2"/>
    </row>
    <row r="5" spans="1:4" ht="52.5" customHeight="1" x14ac:dyDescent="0.25">
      <c r="A5" s="60" t="s">
        <v>48</v>
      </c>
      <c r="B5" s="75" t="s">
        <v>63</v>
      </c>
      <c r="C5" s="75"/>
      <c r="D5" s="75"/>
    </row>
    <row r="6" spans="1:4" x14ac:dyDescent="0.25">
      <c r="A6" s="60" t="s">
        <v>49</v>
      </c>
      <c r="B6" s="59" t="s">
        <v>50</v>
      </c>
    </row>
    <row r="7" spans="1:4" x14ac:dyDescent="0.25">
      <c r="A7" s="60" t="s">
        <v>51</v>
      </c>
      <c r="B7" s="59" t="s">
        <v>52</v>
      </c>
    </row>
    <row r="8" spans="1:4" ht="25.5" x14ac:dyDescent="0.25">
      <c r="A8" s="1" t="s">
        <v>53</v>
      </c>
      <c r="B8" s="59" t="s">
        <v>54</v>
      </c>
    </row>
    <row r="9" spans="1:4" ht="38.25" x14ac:dyDescent="0.25">
      <c r="A9" s="1" t="s">
        <v>57</v>
      </c>
      <c r="B9" s="79" t="s">
        <v>58</v>
      </c>
      <c r="C9" s="79"/>
      <c r="D9" s="79"/>
    </row>
    <row r="10" spans="1:4" x14ac:dyDescent="0.25">
      <c r="A10" s="3" t="s">
        <v>46</v>
      </c>
    </row>
    <row r="11" spans="1:4" x14ac:dyDescent="0.25">
      <c r="A11" s="3" t="s">
        <v>1</v>
      </c>
    </row>
    <row r="12" spans="1:4" ht="16.5" thickBot="1" x14ac:dyDescent="0.3">
      <c r="A12" s="76"/>
      <c r="B12" s="77"/>
      <c r="C12" s="77"/>
      <c r="D12" s="77"/>
    </row>
    <row r="13" spans="1:4" ht="36.75" thickBot="1" x14ac:dyDescent="0.3">
      <c r="A13" s="6" t="s">
        <v>2</v>
      </c>
      <c r="B13" s="4" t="s">
        <v>47</v>
      </c>
      <c r="C13" s="4" t="s">
        <v>55</v>
      </c>
      <c r="D13" s="4" t="s">
        <v>56</v>
      </c>
    </row>
    <row r="14" spans="1:4" ht="15.75" thickBot="1" x14ac:dyDescent="0.3">
      <c r="A14" s="5">
        <v>1</v>
      </c>
      <c r="B14" s="9">
        <v>2</v>
      </c>
      <c r="C14" s="9">
        <v>3</v>
      </c>
      <c r="D14" s="9">
        <v>4</v>
      </c>
    </row>
    <row r="15" spans="1:4" s="33" customFormat="1" ht="15.75" thickBot="1" x14ac:dyDescent="0.3">
      <c r="A15" s="31" t="s">
        <v>3</v>
      </c>
      <c r="B15" s="32" t="s">
        <v>4</v>
      </c>
      <c r="C15" s="47">
        <f>C16+C52</f>
        <v>1658740.6700000002</v>
      </c>
      <c r="D15" s="47">
        <f>C15</f>
        <v>1658740.6700000002</v>
      </c>
    </row>
    <row r="16" spans="1:4" s="28" customFormat="1" ht="24.75" thickBot="1" x14ac:dyDescent="0.3">
      <c r="A16" s="26" t="s">
        <v>28</v>
      </c>
      <c r="B16" s="27">
        <v>2000</v>
      </c>
      <c r="C16" s="62">
        <f>C18+C26+C44</f>
        <v>1658740.6700000002</v>
      </c>
      <c r="D16" s="62">
        <f t="shared" ref="D16:D59" si="0">C16</f>
        <v>1658740.6700000002</v>
      </c>
    </row>
    <row r="17" spans="1:4" s="36" customFormat="1" ht="15.75" thickBot="1" x14ac:dyDescent="0.3">
      <c r="A17" s="34" t="s">
        <v>5</v>
      </c>
      <c r="B17" s="35">
        <v>2200</v>
      </c>
      <c r="C17" s="63">
        <f>C16</f>
        <v>1658740.6700000002</v>
      </c>
      <c r="D17" s="63">
        <f t="shared" si="0"/>
        <v>1658740.6700000002</v>
      </c>
    </row>
    <row r="18" spans="1:4" s="39" customFormat="1" ht="15.75" thickBot="1" x14ac:dyDescent="0.3">
      <c r="A18" s="19" t="s">
        <v>6</v>
      </c>
      <c r="B18" s="21">
        <v>2210</v>
      </c>
      <c r="C18" s="46">
        <f>C19+C20+C21+C22+C23+C24+C25</f>
        <v>50951.22</v>
      </c>
      <c r="D18" s="46">
        <f t="shared" si="0"/>
        <v>50951.22</v>
      </c>
    </row>
    <row r="19" spans="1:4" s="16" customFormat="1" ht="15.75" thickBot="1" x14ac:dyDescent="0.3">
      <c r="A19" s="20" t="s">
        <v>29</v>
      </c>
      <c r="B19" s="22">
        <v>2210</v>
      </c>
      <c r="C19" s="64">
        <v>0</v>
      </c>
      <c r="D19" s="64">
        <f t="shared" si="0"/>
        <v>0</v>
      </c>
    </row>
    <row r="20" spans="1:4" s="42" customFormat="1" ht="15.75" thickBot="1" x14ac:dyDescent="0.3">
      <c r="A20" s="40" t="s">
        <v>40</v>
      </c>
      <c r="B20" s="41">
        <v>2210</v>
      </c>
      <c r="C20" s="56">
        <v>1041</v>
      </c>
      <c r="D20" s="56">
        <f t="shared" si="0"/>
        <v>1041</v>
      </c>
    </row>
    <row r="21" spans="1:4" s="42" customFormat="1" ht="15.75" thickBot="1" x14ac:dyDescent="0.3">
      <c r="A21" s="40" t="s">
        <v>41</v>
      </c>
      <c r="B21" s="41">
        <v>2210</v>
      </c>
      <c r="C21" s="56">
        <v>0</v>
      </c>
      <c r="D21" s="56">
        <f t="shared" si="0"/>
        <v>0</v>
      </c>
    </row>
    <row r="22" spans="1:4" ht="15.75" thickBot="1" x14ac:dyDescent="0.3">
      <c r="A22" s="17" t="s">
        <v>36</v>
      </c>
      <c r="B22" s="18">
        <v>2210</v>
      </c>
      <c r="C22" s="48">
        <f>29910.24+19999.98</f>
        <v>49910.22</v>
      </c>
      <c r="D22" s="48">
        <f t="shared" si="0"/>
        <v>49910.22</v>
      </c>
    </row>
    <row r="23" spans="1:4" ht="15.75" thickBot="1" x14ac:dyDescent="0.3">
      <c r="A23" s="17" t="s">
        <v>37</v>
      </c>
      <c r="B23" s="18">
        <v>2210</v>
      </c>
      <c r="C23" s="48">
        <v>0</v>
      </c>
      <c r="D23" s="48">
        <f t="shared" si="0"/>
        <v>0</v>
      </c>
    </row>
    <row r="24" spans="1:4" ht="15.75" thickBot="1" x14ac:dyDescent="0.3">
      <c r="A24" s="17" t="s">
        <v>38</v>
      </c>
      <c r="B24" s="18">
        <v>2210</v>
      </c>
      <c r="C24" s="48">
        <v>0</v>
      </c>
      <c r="D24" s="48">
        <f t="shared" si="0"/>
        <v>0</v>
      </c>
    </row>
    <row r="25" spans="1:4" s="42" customFormat="1" ht="15.75" thickBot="1" x14ac:dyDescent="0.3">
      <c r="A25" s="40" t="s">
        <v>7</v>
      </c>
      <c r="B25" s="41">
        <v>2220</v>
      </c>
      <c r="C25" s="56">
        <v>0</v>
      </c>
      <c r="D25" s="56">
        <f t="shared" si="0"/>
        <v>0</v>
      </c>
    </row>
    <row r="26" spans="1:4" s="39" customFormat="1" ht="15.75" thickBot="1" x14ac:dyDescent="0.3">
      <c r="A26" s="14" t="s">
        <v>8</v>
      </c>
      <c r="B26" s="15">
        <v>2240</v>
      </c>
      <c r="C26" s="44">
        <f>C27+C28+C29+C30+C31+C32+C33+C34+C35+C36+C37+C38+C39+C40+C41+C42+C43</f>
        <v>5895</v>
      </c>
      <c r="D26" s="44">
        <f t="shared" si="0"/>
        <v>5895</v>
      </c>
    </row>
    <row r="27" spans="1:4" ht="15.75" thickBot="1" x14ac:dyDescent="0.3">
      <c r="A27" s="10" t="s">
        <v>35</v>
      </c>
      <c r="B27" s="7">
        <v>2240</v>
      </c>
      <c r="C27" s="45">
        <v>0</v>
      </c>
      <c r="D27" s="45">
        <f t="shared" si="0"/>
        <v>0</v>
      </c>
    </row>
    <row r="28" spans="1:4" ht="15.75" thickBot="1" x14ac:dyDescent="0.3">
      <c r="A28" s="10" t="s">
        <v>10</v>
      </c>
      <c r="B28" s="7">
        <v>2240</v>
      </c>
      <c r="C28" s="45">
        <v>0</v>
      </c>
      <c r="D28" s="45">
        <f t="shared" si="0"/>
        <v>0</v>
      </c>
    </row>
    <row r="29" spans="1:4" ht="15.75" thickBot="1" x14ac:dyDescent="0.3">
      <c r="A29" s="12" t="s">
        <v>82</v>
      </c>
      <c r="B29" s="11">
        <v>2240</v>
      </c>
      <c r="C29" s="45">
        <v>0</v>
      </c>
      <c r="D29" s="45">
        <f t="shared" si="0"/>
        <v>0</v>
      </c>
    </row>
    <row r="30" spans="1:4" ht="15.75" thickBot="1" x14ac:dyDescent="0.3">
      <c r="A30" s="12" t="s">
        <v>31</v>
      </c>
      <c r="B30" s="11">
        <v>2240</v>
      </c>
      <c r="C30" s="45">
        <v>0</v>
      </c>
      <c r="D30" s="45">
        <f t="shared" si="0"/>
        <v>0</v>
      </c>
    </row>
    <row r="31" spans="1:4" ht="15.75" thickBot="1" x14ac:dyDescent="0.3">
      <c r="A31" s="12" t="s">
        <v>32</v>
      </c>
      <c r="B31" s="11">
        <v>2240</v>
      </c>
      <c r="C31" s="45">
        <v>0</v>
      </c>
      <c r="D31" s="45">
        <f t="shared" si="0"/>
        <v>0</v>
      </c>
    </row>
    <row r="32" spans="1:4" ht="15.75" thickBot="1" x14ac:dyDescent="0.3">
      <c r="A32" s="12" t="s">
        <v>33</v>
      </c>
      <c r="B32" s="11">
        <v>2240</v>
      </c>
      <c r="C32" s="45">
        <v>0</v>
      </c>
      <c r="D32" s="45">
        <f t="shared" si="0"/>
        <v>0</v>
      </c>
    </row>
    <row r="33" spans="1:4" ht="15.75" thickBot="1" x14ac:dyDescent="0.3">
      <c r="A33" s="12" t="s">
        <v>34</v>
      </c>
      <c r="B33" s="11">
        <v>2240</v>
      </c>
      <c r="C33" s="45">
        <v>0</v>
      </c>
      <c r="D33" s="45">
        <f t="shared" si="0"/>
        <v>0</v>
      </c>
    </row>
    <row r="34" spans="1:4" ht="15.75" thickBot="1" x14ac:dyDescent="0.3">
      <c r="A34" s="10" t="s">
        <v>16</v>
      </c>
      <c r="B34" s="7">
        <v>2240</v>
      </c>
      <c r="C34" s="45">
        <v>0</v>
      </c>
      <c r="D34" s="45">
        <f t="shared" si="0"/>
        <v>0</v>
      </c>
    </row>
    <row r="35" spans="1:4" ht="15.75" thickBot="1" x14ac:dyDescent="0.3">
      <c r="A35" s="10" t="s">
        <v>21</v>
      </c>
      <c r="B35" s="7">
        <v>2240</v>
      </c>
      <c r="C35" s="45">
        <v>0</v>
      </c>
      <c r="D35" s="45">
        <f t="shared" si="0"/>
        <v>0</v>
      </c>
    </row>
    <row r="36" spans="1:4" s="74" customFormat="1" ht="15.75" customHeight="1" thickBot="1" x14ac:dyDescent="0.3">
      <c r="A36" s="10" t="s">
        <v>83</v>
      </c>
      <c r="B36" s="7">
        <v>2240</v>
      </c>
      <c r="C36" s="45">
        <v>1330</v>
      </c>
      <c r="D36" s="45">
        <f t="shared" si="0"/>
        <v>1330</v>
      </c>
    </row>
    <row r="37" spans="1:4" ht="15.75" thickBot="1" x14ac:dyDescent="0.3">
      <c r="A37" s="10" t="s">
        <v>18</v>
      </c>
      <c r="B37" s="7">
        <v>2240</v>
      </c>
      <c r="C37" s="45">
        <v>0</v>
      </c>
      <c r="D37" s="45">
        <f t="shared" si="0"/>
        <v>0</v>
      </c>
    </row>
    <row r="38" spans="1:4" ht="15.75" thickBot="1" x14ac:dyDescent="0.3">
      <c r="A38" s="10" t="s">
        <v>12</v>
      </c>
      <c r="B38" s="7">
        <v>2240</v>
      </c>
      <c r="C38" s="45">
        <f>515+4050</f>
        <v>4565</v>
      </c>
      <c r="D38" s="45">
        <f t="shared" si="0"/>
        <v>4565</v>
      </c>
    </row>
    <row r="39" spans="1:4" ht="15.75" thickBot="1" x14ac:dyDescent="0.3">
      <c r="A39" s="17" t="s">
        <v>36</v>
      </c>
      <c r="B39" s="7">
        <v>2240</v>
      </c>
      <c r="C39" s="45">
        <v>0</v>
      </c>
      <c r="D39" s="45">
        <f t="shared" si="0"/>
        <v>0</v>
      </c>
    </row>
    <row r="40" spans="1:4" s="54" customFormat="1" ht="16.5" thickBot="1" x14ac:dyDescent="0.3">
      <c r="A40" s="71" t="s">
        <v>43</v>
      </c>
      <c r="B40" s="72">
        <v>2240</v>
      </c>
      <c r="C40" s="73">
        <v>0</v>
      </c>
      <c r="D40" s="73">
        <f t="shared" si="0"/>
        <v>0</v>
      </c>
    </row>
    <row r="41" spans="1:4" s="42" customFormat="1" ht="15.75" thickBot="1" x14ac:dyDescent="0.3">
      <c r="A41" s="50" t="s">
        <v>42</v>
      </c>
      <c r="B41" s="51">
        <v>2240</v>
      </c>
      <c r="C41" s="52">
        <v>0</v>
      </c>
      <c r="D41" s="52">
        <f t="shared" si="0"/>
        <v>0</v>
      </c>
    </row>
    <row r="42" spans="1:4" ht="15.75" thickBot="1" x14ac:dyDescent="0.3">
      <c r="A42" s="25" t="s">
        <v>39</v>
      </c>
      <c r="B42" s="11">
        <v>2240</v>
      </c>
      <c r="C42" s="45">
        <v>0</v>
      </c>
      <c r="D42" s="45">
        <f t="shared" si="0"/>
        <v>0</v>
      </c>
    </row>
    <row r="43" spans="1:4" ht="15.75" thickBot="1" x14ac:dyDescent="0.3">
      <c r="A43" s="10" t="s">
        <v>9</v>
      </c>
      <c r="B43" s="7">
        <v>2240</v>
      </c>
      <c r="C43" s="66">
        <v>0</v>
      </c>
      <c r="D43" s="66">
        <f t="shared" si="0"/>
        <v>0</v>
      </c>
    </row>
    <row r="44" spans="1:4" s="39" customFormat="1" ht="15.75" thickBot="1" x14ac:dyDescent="0.3">
      <c r="A44" s="14" t="s">
        <v>23</v>
      </c>
      <c r="B44" s="15">
        <v>2270</v>
      </c>
      <c r="C44" s="44">
        <f>C45+C46+C47+C49+C48</f>
        <v>1601894.4500000002</v>
      </c>
      <c r="D44" s="44">
        <f t="shared" si="0"/>
        <v>1601894.4500000002</v>
      </c>
    </row>
    <row r="45" spans="1:4" ht="15.75" thickBot="1" x14ac:dyDescent="0.3">
      <c r="A45" s="10" t="s">
        <v>13</v>
      </c>
      <c r="B45" s="7">
        <v>2271</v>
      </c>
      <c r="C45" s="43">
        <v>1348434.06</v>
      </c>
      <c r="D45" s="43">
        <f t="shared" si="0"/>
        <v>1348434.06</v>
      </c>
    </row>
    <row r="46" spans="1:4" ht="15.75" thickBot="1" x14ac:dyDescent="0.3">
      <c r="A46" s="10" t="s">
        <v>14</v>
      </c>
      <c r="B46" s="7">
        <v>2272</v>
      </c>
      <c r="C46" s="43">
        <v>5690.21</v>
      </c>
      <c r="D46" s="43">
        <f t="shared" si="0"/>
        <v>5690.21</v>
      </c>
    </row>
    <row r="47" spans="1:4" ht="15.75" thickBot="1" x14ac:dyDescent="0.3">
      <c r="A47" s="10" t="s">
        <v>15</v>
      </c>
      <c r="B47" s="7">
        <v>2273</v>
      </c>
      <c r="C47" s="43">
        <v>242117.39</v>
      </c>
      <c r="D47" s="43">
        <f t="shared" si="0"/>
        <v>242117.39</v>
      </c>
    </row>
    <row r="48" spans="1:4" ht="15.75" thickBot="1" x14ac:dyDescent="0.3">
      <c r="A48" s="10" t="s">
        <v>17</v>
      </c>
      <c r="B48" s="7">
        <v>2274</v>
      </c>
      <c r="C48" s="43">
        <v>0</v>
      </c>
      <c r="D48" s="43">
        <f t="shared" si="0"/>
        <v>0</v>
      </c>
    </row>
    <row r="49" spans="1:4" ht="15.75" thickBot="1" x14ac:dyDescent="0.3">
      <c r="A49" s="10" t="s">
        <v>11</v>
      </c>
      <c r="B49" s="7">
        <v>2275</v>
      </c>
      <c r="C49" s="45">
        <f>1508.64+1496.5+2647.65</f>
        <v>5652.7900000000009</v>
      </c>
      <c r="D49" s="45">
        <f t="shared" si="0"/>
        <v>5652.7900000000009</v>
      </c>
    </row>
    <row r="50" spans="1:4" s="36" customFormat="1" ht="15.75" thickBot="1" x14ac:dyDescent="0.3">
      <c r="A50" s="37" t="s">
        <v>19</v>
      </c>
      <c r="B50" s="38">
        <v>2700</v>
      </c>
      <c r="C50" s="49"/>
      <c r="D50" s="49">
        <f t="shared" si="0"/>
        <v>0</v>
      </c>
    </row>
    <row r="51" spans="1:4" ht="15.75" thickBot="1" x14ac:dyDescent="0.3">
      <c r="A51" s="10" t="s">
        <v>20</v>
      </c>
      <c r="B51" s="7">
        <v>2730</v>
      </c>
      <c r="C51" s="43">
        <v>0</v>
      </c>
      <c r="D51" s="43">
        <f t="shared" si="0"/>
        <v>0</v>
      </c>
    </row>
    <row r="52" spans="1:4" s="28" customFormat="1" ht="15.75" thickBot="1" x14ac:dyDescent="0.3">
      <c r="A52" s="29" t="s">
        <v>22</v>
      </c>
      <c r="B52" s="30">
        <v>3000</v>
      </c>
      <c r="C52" s="67">
        <f>C53</f>
        <v>0</v>
      </c>
      <c r="D52" s="67">
        <f t="shared" si="0"/>
        <v>0</v>
      </c>
    </row>
    <row r="53" spans="1:4" s="39" customFormat="1" ht="15.75" thickBot="1" x14ac:dyDescent="0.3">
      <c r="A53" s="14" t="s">
        <v>24</v>
      </c>
      <c r="B53" s="15">
        <v>3100</v>
      </c>
      <c r="C53" s="68">
        <f>C54+C55+C56+C57+C58+C59</f>
        <v>0</v>
      </c>
      <c r="D53" s="68">
        <f t="shared" si="0"/>
        <v>0</v>
      </c>
    </row>
    <row r="54" spans="1:4" ht="15.75" thickBot="1" x14ac:dyDescent="0.3">
      <c r="A54" s="10" t="s">
        <v>25</v>
      </c>
      <c r="B54" s="7">
        <v>3110</v>
      </c>
      <c r="C54" s="43">
        <v>0</v>
      </c>
      <c r="D54" s="43">
        <f t="shared" si="0"/>
        <v>0</v>
      </c>
    </row>
    <row r="55" spans="1:4" ht="15.75" thickBot="1" x14ac:dyDescent="0.3">
      <c r="A55" s="17" t="s">
        <v>36</v>
      </c>
      <c r="B55" s="7">
        <v>3110</v>
      </c>
      <c r="C55" s="43">
        <v>0</v>
      </c>
      <c r="D55" s="43">
        <f t="shared" si="0"/>
        <v>0</v>
      </c>
    </row>
    <row r="56" spans="1:4" ht="15.75" thickBot="1" x14ac:dyDescent="0.3">
      <c r="A56" s="17" t="s">
        <v>37</v>
      </c>
      <c r="B56" s="7">
        <v>3110</v>
      </c>
      <c r="C56" s="43">
        <v>0</v>
      </c>
      <c r="D56" s="43">
        <f t="shared" si="0"/>
        <v>0</v>
      </c>
    </row>
    <row r="57" spans="1:4" ht="15.75" thickBot="1" x14ac:dyDescent="0.3">
      <c r="A57" s="17" t="s">
        <v>38</v>
      </c>
      <c r="B57" s="7">
        <v>3110</v>
      </c>
      <c r="C57" s="43">
        <v>0</v>
      </c>
      <c r="D57" s="43">
        <f t="shared" si="0"/>
        <v>0</v>
      </c>
    </row>
    <row r="58" spans="1:4" ht="15.75" thickBot="1" x14ac:dyDescent="0.3">
      <c r="A58" s="10" t="s">
        <v>26</v>
      </c>
      <c r="B58" s="7">
        <v>3120</v>
      </c>
      <c r="C58" s="43">
        <v>0</v>
      </c>
      <c r="D58" s="43">
        <f t="shared" si="0"/>
        <v>0</v>
      </c>
    </row>
    <row r="59" spans="1:4" ht="15.75" thickBot="1" x14ac:dyDescent="0.3">
      <c r="A59" s="10" t="s">
        <v>27</v>
      </c>
      <c r="B59" s="7">
        <v>3130</v>
      </c>
      <c r="C59" s="43">
        <v>0</v>
      </c>
      <c r="D59" s="43">
        <f t="shared" si="0"/>
        <v>0</v>
      </c>
    </row>
    <row r="60" spans="1:4" ht="18" x14ac:dyDescent="0.25">
      <c r="A60" s="8"/>
      <c r="C60" s="70"/>
      <c r="D60" s="70"/>
    </row>
    <row r="67" s="16" customFormat="1" x14ac:dyDescent="0.25"/>
    <row r="68" s="16" customFormat="1" x14ac:dyDescent="0.25"/>
    <row r="69" s="16" customFormat="1" x14ac:dyDescent="0.25"/>
    <row r="105" s="16" customFormat="1" x14ac:dyDescent="0.25"/>
    <row r="106" s="16" customFormat="1" x14ac:dyDescent="0.25"/>
    <row r="107" s="16" customFormat="1" x14ac:dyDescent="0.25"/>
    <row r="143" s="16" customFormat="1" x14ac:dyDescent="0.25"/>
    <row r="144" s="16" customFormat="1" x14ac:dyDescent="0.25"/>
    <row r="145" s="16" customFormat="1" x14ac:dyDescent="0.25"/>
    <row r="181" s="16" customFormat="1" x14ac:dyDescent="0.25"/>
    <row r="182" s="16" customFormat="1" x14ac:dyDescent="0.25"/>
    <row r="183" s="16" customFormat="1" x14ac:dyDescent="0.25"/>
    <row r="219" s="16" customFormat="1" x14ac:dyDescent="0.25"/>
    <row r="220" s="16" customFormat="1" x14ac:dyDescent="0.25"/>
    <row r="221" s="16" customFormat="1" x14ac:dyDescent="0.25"/>
    <row r="257" s="16" customFormat="1" x14ac:dyDescent="0.25"/>
    <row r="258" s="16" customFormat="1" x14ac:dyDescent="0.25"/>
    <row r="259" s="16" customFormat="1" x14ac:dyDescent="0.25"/>
    <row r="295" s="16" customFormat="1" x14ac:dyDescent="0.25"/>
    <row r="296" s="16" customFormat="1" x14ac:dyDescent="0.25"/>
    <row r="297" s="16" customFormat="1" x14ac:dyDescent="0.25"/>
    <row r="333" s="16" customFormat="1" x14ac:dyDescent="0.25"/>
    <row r="334" s="16" customFormat="1" x14ac:dyDescent="0.25"/>
    <row r="335" s="16" customFormat="1" x14ac:dyDescent="0.25"/>
    <row r="371" s="16" customFormat="1" x14ac:dyDescent="0.25"/>
    <row r="372" s="16" customFormat="1" x14ac:dyDescent="0.25"/>
    <row r="373" s="16" customFormat="1" x14ac:dyDescent="0.25"/>
    <row r="409" s="16" customFormat="1" x14ac:dyDescent="0.25"/>
    <row r="410" s="16" customFormat="1" x14ac:dyDescent="0.25"/>
    <row r="411" s="16" customFormat="1" x14ac:dyDescent="0.25"/>
    <row r="447" s="16" customFormat="1" x14ac:dyDescent="0.25"/>
    <row r="448" s="16" customFormat="1" x14ac:dyDescent="0.25"/>
    <row r="449" s="16" customFormat="1" x14ac:dyDescent="0.25"/>
  </sheetData>
  <mergeCells count="6">
    <mergeCell ref="A1:D1"/>
    <mergeCell ref="A2:D2"/>
    <mergeCell ref="A3:D3"/>
    <mergeCell ref="B5:D5"/>
    <mergeCell ref="A12:D12"/>
    <mergeCell ref="B9:D9"/>
  </mergeCells>
  <pageMargins left="0.70866141732283472" right="0.70866141732283472" top="0.35433070866141736" bottom="0.35433070866141736" header="0" footer="0"/>
  <pageSetup paperSize="9" scale="7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449"/>
  <sheetViews>
    <sheetView view="pageBreakPreview" topLeftCell="A36" zoomScaleNormal="80" zoomScaleSheetLayoutView="100" workbookViewId="0">
      <selection activeCell="C60" sqref="C60:D61"/>
    </sheetView>
  </sheetViews>
  <sheetFormatPr defaultColWidth="14.42578125" defaultRowHeight="15" customHeight="1" x14ac:dyDescent="0.25"/>
  <cols>
    <col min="1" max="1" width="57.85546875" style="57" customWidth="1"/>
    <col min="2" max="2" width="10.85546875" style="57" customWidth="1"/>
    <col min="3" max="4" width="17.42578125" style="57" customWidth="1"/>
    <col min="5" max="16384" width="14.42578125" style="57"/>
  </cols>
  <sheetData>
    <row r="1" spans="1:4" x14ac:dyDescent="0.25">
      <c r="A1" s="78" t="s">
        <v>0</v>
      </c>
      <c r="B1" s="77"/>
      <c r="C1" s="77"/>
      <c r="D1" s="77"/>
    </row>
    <row r="2" spans="1:4" x14ac:dyDescent="0.25">
      <c r="A2" s="78" t="s">
        <v>45</v>
      </c>
      <c r="B2" s="77"/>
      <c r="C2" s="77"/>
      <c r="D2" s="77"/>
    </row>
    <row r="3" spans="1:4" x14ac:dyDescent="0.25">
      <c r="A3" s="78" t="s">
        <v>44</v>
      </c>
      <c r="B3" s="77"/>
      <c r="C3" s="77"/>
      <c r="D3" s="77"/>
    </row>
    <row r="4" spans="1:4" x14ac:dyDescent="0.25">
      <c r="A4" s="1"/>
      <c r="B4" s="1"/>
      <c r="C4" s="2"/>
    </row>
    <row r="5" spans="1:4" ht="62.25" customHeight="1" x14ac:dyDescent="0.25">
      <c r="A5" s="60" t="s">
        <v>48</v>
      </c>
      <c r="B5" s="75" t="s">
        <v>64</v>
      </c>
      <c r="C5" s="75"/>
      <c r="D5" s="75"/>
    </row>
    <row r="6" spans="1:4" x14ac:dyDescent="0.25">
      <c r="A6" s="60" t="s">
        <v>49</v>
      </c>
      <c r="B6" s="59" t="s">
        <v>50</v>
      </c>
    </row>
    <row r="7" spans="1:4" x14ac:dyDescent="0.25">
      <c r="A7" s="60" t="s">
        <v>51</v>
      </c>
      <c r="B7" s="59" t="s">
        <v>52</v>
      </c>
    </row>
    <row r="8" spans="1:4" ht="25.5" x14ac:dyDescent="0.25">
      <c r="A8" s="1" t="s">
        <v>53</v>
      </c>
      <c r="B8" s="59" t="s">
        <v>54</v>
      </c>
    </row>
    <row r="9" spans="1:4" ht="38.25" x14ac:dyDescent="0.25">
      <c r="A9" s="1" t="s">
        <v>57</v>
      </c>
      <c r="B9" s="79" t="s">
        <v>58</v>
      </c>
      <c r="C9" s="79"/>
      <c r="D9" s="79"/>
    </row>
    <row r="10" spans="1:4" x14ac:dyDescent="0.25">
      <c r="A10" s="3" t="s">
        <v>46</v>
      </c>
    </row>
    <row r="11" spans="1:4" x14ac:dyDescent="0.25">
      <c r="A11" s="3" t="s">
        <v>1</v>
      </c>
    </row>
    <row r="12" spans="1:4" ht="16.5" thickBot="1" x14ac:dyDescent="0.3">
      <c r="A12" s="76"/>
      <c r="B12" s="77"/>
      <c r="C12" s="77"/>
      <c r="D12" s="77"/>
    </row>
    <row r="13" spans="1:4" ht="36.75" thickBot="1" x14ac:dyDescent="0.3">
      <c r="A13" s="6" t="s">
        <v>2</v>
      </c>
      <c r="B13" s="4" t="s">
        <v>47</v>
      </c>
      <c r="C13" s="4" t="s">
        <v>55</v>
      </c>
      <c r="D13" s="4" t="s">
        <v>56</v>
      </c>
    </row>
    <row r="14" spans="1:4" ht="15.75" thickBot="1" x14ac:dyDescent="0.3">
      <c r="A14" s="5">
        <v>1</v>
      </c>
      <c r="B14" s="9">
        <v>2</v>
      </c>
      <c r="C14" s="9">
        <v>3</v>
      </c>
      <c r="D14" s="9">
        <v>4</v>
      </c>
    </row>
    <row r="15" spans="1:4" s="33" customFormat="1" ht="15.75" thickBot="1" x14ac:dyDescent="0.3">
      <c r="A15" s="31" t="s">
        <v>3</v>
      </c>
      <c r="B15" s="32" t="s">
        <v>4</v>
      </c>
      <c r="C15" s="47">
        <f>C16+C52</f>
        <v>366968.32999999996</v>
      </c>
      <c r="D15" s="47">
        <f>C15</f>
        <v>366968.32999999996</v>
      </c>
    </row>
    <row r="16" spans="1:4" s="28" customFormat="1" ht="24.75" thickBot="1" x14ac:dyDescent="0.3">
      <c r="A16" s="26" t="s">
        <v>28</v>
      </c>
      <c r="B16" s="27">
        <v>2000</v>
      </c>
      <c r="C16" s="62">
        <f>C18+C26+C44</f>
        <v>363728.32999999996</v>
      </c>
      <c r="D16" s="62">
        <f t="shared" ref="D16:D59" si="0">C16</f>
        <v>363728.32999999996</v>
      </c>
    </row>
    <row r="17" spans="1:4" s="36" customFormat="1" ht="15.75" thickBot="1" x14ac:dyDescent="0.3">
      <c r="A17" s="34" t="s">
        <v>5</v>
      </c>
      <c r="B17" s="35">
        <v>2200</v>
      </c>
      <c r="C17" s="63">
        <f>C16</f>
        <v>363728.32999999996</v>
      </c>
      <c r="D17" s="63">
        <f t="shared" si="0"/>
        <v>363728.32999999996</v>
      </c>
    </row>
    <row r="18" spans="1:4" s="39" customFormat="1" ht="15.75" thickBot="1" x14ac:dyDescent="0.3">
      <c r="A18" s="19" t="s">
        <v>6</v>
      </c>
      <c r="B18" s="21">
        <v>2210</v>
      </c>
      <c r="C18" s="46">
        <f>C19+C20+C21+C22+C23+C24+C25</f>
        <v>696</v>
      </c>
      <c r="D18" s="46">
        <f t="shared" si="0"/>
        <v>696</v>
      </c>
    </row>
    <row r="19" spans="1:4" s="16" customFormat="1" ht="15.75" thickBot="1" x14ac:dyDescent="0.3">
      <c r="A19" s="20" t="s">
        <v>29</v>
      </c>
      <c r="B19" s="22">
        <v>2210</v>
      </c>
      <c r="C19" s="64">
        <v>0</v>
      </c>
      <c r="D19" s="64">
        <f t="shared" si="0"/>
        <v>0</v>
      </c>
    </row>
    <row r="20" spans="1:4" s="42" customFormat="1" ht="15.75" thickBot="1" x14ac:dyDescent="0.3">
      <c r="A20" s="40" t="s">
        <v>40</v>
      </c>
      <c r="B20" s="41">
        <v>2210</v>
      </c>
      <c r="C20" s="56">
        <v>696</v>
      </c>
      <c r="D20" s="56">
        <f t="shared" si="0"/>
        <v>696</v>
      </c>
    </row>
    <row r="21" spans="1:4" s="42" customFormat="1" ht="15.75" thickBot="1" x14ac:dyDescent="0.3">
      <c r="A21" s="40" t="s">
        <v>41</v>
      </c>
      <c r="B21" s="41">
        <v>2210</v>
      </c>
      <c r="C21" s="56">
        <v>0</v>
      </c>
      <c r="D21" s="56">
        <f t="shared" si="0"/>
        <v>0</v>
      </c>
    </row>
    <row r="22" spans="1:4" ht="15.75" thickBot="1" x14ac:dyDescent="0.3">
      <c r="A22" s="17" t="s">
        <v>36</v>
      </c>
      <c r="B22" s="18">
        <v>2210</v>
      </c>
      <c r="C22" s="48">
        <v>0</v>
      </c>
      <c r="D22" s="48">
        <f t="shared" si="0"/>
        <v>0</v>
      </c>
    </row>
    <row r="23" spans="1:4" ht="15.75" thickBot="1" x14ac:dyDescent="0.3">
      <c r="A23" s="17" t="s">
        <v>37</v>
      </c>
      <c r="B23" s="18">
        <v>2210</v>
      </c>
      <c r="C23" s="48">
        <v>0</v>
      </c>
      <c r="D23" s="48">
        <f t="shared" si="0"/>
        <v>0</v>
      </c>
    </row>
    <row r="24" spans="1:4" ht="15.75" thickBot="1" x14ac:dyDescent="0.3">
      <c r="A24" s="17" t="s">
        <v>38</v>
      </c>
      <c r="B24" s="18">
        <v>2210</v>
      </c>
      <c r="C24" s="48">
        <v>0</v>
      </c>
      <c r="D24" s="48">
        <f t="shared" si="0"/>
        <v>0</v>
      </c>
    </row>
    <row r="25" spans="1:4" s="42" customFormat="1" ht="15.75" thickBot="1" x14ac:dyDescent="0.3">
      <c r="A25" s="40" t="s">
        <v>7</v>
      </c>
      <c r="B25" s="41">
        <v>2220</v>
      </c>
      <c r="C25" s="56">
        <v>0</v>
      </c>
      <c r="D25" s="56">
        <f t="shared" si="0"/>
        <v>0</v>
      </c>
    </row>
    <row r="26" spans="1:4" s="39" customFormat="1" ht="15.75" thickBot="1" x14ac:dyDescent="0.3">
      <c r="A26" s="14" t="s">
        <v>8</v>
      </c>
      <c r="B26" s="15">
        <v>2240</v>
      </c>
      <c r="C26" s="44">
        <f>C27+C28+C29+C30+C31+C32+C33+C34+C35+C36+C37+C38+C39+C40+C41+C42+C43</f>
        <v>5483.79</v>
      </c>
      <c r="D26" s="44">
        <f t="shared" si="0"/>
        <v>5483.79</v>
      </c>
    </row>
    <row r="27" spans="1:4" ht="15.75" thickBot="1" x14ac:dyDescent="0.3">
      <c r="A27" s="10" t="s">
        <v>35</v>
      </c>
      <c r="B27" s="7">
        <v>2240</v>
      </c>
      <c r="C27" s="45">
        <v>0</v>
      </c>
      <c r="D27" s="45">
        <f t="shared" si="0"/>
        <v>0</v>
      </c>
    </row>
    <row r="28" spans="1:4" ht="15.75" thickBot="1" x14ac:dyDescent="0.3">
      <c r="A28" s="10" t="s">
        <v>10</v>
      </c>
      <c r="B28" s="7">
        <v>2240</v>
      </c>
      <c r="C28" s="45">
        <v>0</v>
      </c>
      <c r="D28" s="45">
        <f t="shared" si="0"/>
        <v>0</v>
      </c>
    </row>
    <row r="29" spans="1:4" ht="15.75" thickBot="1" x14ac:dyDescent="0.3">
      <c r="A29" s="12" t="s">
        <v>82</v>
      </c>
      <c r="B29" s="11">
        <v>2240</v>
      </c>
      <c r="C29" s="45">
        <v>0</v>
      </c>
      <c r="D29" s="45">
        <f t="shared" si="0"/>
        <v>0</v>
      </c>
    </row>
    <row r="30" spans="1:4" ht="15.75" thickBot="1" x14ac:dyDescent="0.3">
      <c r="A30" s="12" t="s">
        <v>31</v>
      </c>
      <c r="B30" s="11">
        <v>2240</v>
      </c>
      <c r="C30" s="45">
        <v>0</v>
      </c>
      <c r="D30" s="45">
        <f t="shared" si="0"/>
        <v>0</v>
      </c>
    </row>
    <row r="31" spans="1:4" ht="15.75" thickBot="1" x14ac:dyDescent="0.3">
      <c r="A31" s="12" t="s">
        <v>32</v>
      </c>
      <c r="B31" s="11">
        <v>2240</v>
      </c>
      <c r="C31" s="45">
        <v>0</v>
      </c>
      <c r="D31" s="45">
        <f t="shared" si="0"/>
        <v>0</v>
      </c>
    </row>
    <row r="32" spans="1:4" ht="15.75" thickBot="1" x14ac:dyDescent="0.3">
      <c r="A32" s="12" t="s">
        <v>33</v>
      </c>
      <c r="B32" s="11">
        <v>2240</v>
      </c>
      <c r="C32" s="45">
        <v>0</v>
      </c>
      <c r="D32" s="45">
        <f t="shared" si="0"/>
        <v>0</v>
      </c>
    </row>
    <row r="33" spans="1:4" ht="15.75" thickBot="1" x14ac:dyDescent="0.3">
      <c r="A33" s="12" t="s">
        <v>34</v>
      </c>
      <c r="B33" s="11">
        <v>2240</v>
      </c>
      <c r="C33" s="45">
        <v>0</v>
      </c>
      <c r="D33" s="45">
        <f t="shared" si="0"/>
        <v>0</v>
      </c>
    </row>
    <row r="34" spans="1:4" ht="15.75" thickBot="1" x14ac:dyDescent="0.3">
      <c r="A34" s="12" t="s">
        <v>16</v>
      </c>
      <c r="B34" s="7">
        <v>2240</v>
      </c>
      <c r="C34" s="45">
        <v>0</v>
      </c>
      <c r="D34" s="45">
        <f t="shared" si="0"/>
        <v>0</v>
      </c>
    </row>
    <row r="35" spans="1:4" ht="15.75" thickBot="1" x14ac:dyDescent="0.3">
      <c r="A35" s="12" t="s">
        <v>21</v>
      </c>
      <c r="B35" s="7">
        <v>2240</v>
      </c>
      <c r="C35" s="45">
        <v>0</v>
      </c>
      <c r="D35" s="45">
        <f t="shared" si="0"/>
        <v>0</v>
      </c>
    </row>
    <row r="36" spans="1:4" s="74" customFormat="1" ht="15.75" customHeight="1" thickBot="1" x14ac:dyDescent="0.3">
      <c r="A36" s="12" t="s">
        <v>83</v>
      </c>
      <c r="B36" s="7">
        <v>2240</v>
      </c>
      <c r="C36" s="45">
        <v>1330</v>
      </c>
      <c r="D36" s="45">
        <f t="shared" si="0"/>
        <v>1330</v>
      </c>
    </row>
    <row r="37" spans="1:4" ht="15.75" thickBot="1" x14ac:dyDescent="0.3">
      <c r="A37" s="12" t="s">
        <v>18</v>
      </c>
      <c r="B37" s="7">
        <v>2240</v>
      </c>
      <c r="C37" s="45">
        <v>0</v>
      </c>
      <c r="D37" s="45">
        <f t="shared" si="0"/>
        <v>0</v>
      </c>
    </row>
    <row r="38" spans="1:4" ht="15.75" thickBot="1" x14ac:dyDescent="0.3">
      <c r="A38" s="12" t="s">
        <v>12</v>
      </c>
      <c r="B38" s="7">
        <v>2240</v>
      </c>
      <c r="C38" s="45">
        <f>515+1500</f>
        <v>2015</v>
      </c>
      <c r="D38" s="45">
        <f t="shared" si="0"/>
        <v>2015</v>
      </c>
    </row>
    <row r="39" spans="1:4" ht="15.75" thickBot="1" x14ac:dyDescent="0.3">
      <c r="A39" s="12" t="s">
        <v>36</v>
      </c>
      <c r="B39" s="7">
        <v>2240</v>
      </c>
      <c r="C39" s="45">
        <v>0</v>
      </c>
      <c r="D39" s="45">
        <f t="shared" si="0"/>
        <v>0</v>
      </c>
    </row>
    <row r="40" spans="1:4" s="54" customFormat="1" ht="16.5" thickBot="1" x14ac:dyDescent="0.3">
      <c r="A40" s="12" t="s">
        <v>43</v>
      </c>
      <c r="B40" s="55">
        <v>2240</v>
      </c>
      <c r="C40" s="65">
        <v>0</v>
      </c>
      <c r="D40" s="65">
        <f t="shared" si="0"/>
        <v>0</v>
      </c>
    </row>
    <row r="41" spans="1:4" s="42" customFormat="1" ht="15.75" thickBot="1" x14ac:dyDescent="0.3">
      <c r="A41" s="12" t="s">
        <v>42</v>
      </c>
      <c r="B41" s="51">
        <v>2240</v>
      </c>
      <c r="C41" s="52">
        <v>0</v>
      </c>
      <c r="D41" s="52">
        <f t="shared" si="0"/>
        <v>0</v>
      </c>
    </row>
    <row r="42" spans="1:4" ht="15.75" thickBot="1" x14ac:dyDescent="0.3">
      <c r="A42" s="12" t="s">
        <v>39</v>
      </c>
      <c r="B42" s="11">
        <v>2240</v>
      </c>
      <c r="C42" s="45">
        <v>2138.79</v>
      </c>
      <c r="D42" s="45">
        <f t="shared" si="0"/>
        <v>2138.79</v>
      </c>
    </row>
    <row r="43" spans="1:4" ht="15.75" thickBot="1" x14ac:dyDescent="0.3">
      <c r="A43" s="12" t="s">
        <v>9</v>
      </c>
      <c r="B43" s="7">
        <v>2240</v>
      </c>
      <c r="C43" s="66">
        <v>0</v>
      </c>
      <c r="D43" s="66">
        <f t="shared" si="0"/>
        <v>0</v>
      </c>
    </row>
    <row r="44" spans="1:4" s="39" customFormat="1" ht="15.75" thickBot="1" x14ac:dyDescent="0.3">
      <c r="A44" s="14" t="s">
        <v>23</v>
      </c>
      <c r="B44" s="15">
        <v>2270</v>
      </c>
      <c r="C44" s="44">
        <f>C45+C46+C47+C48+C49</f>
        <v>357548.54</v>
      </c>
      <c r="D44" s="44">
        <f t="shared" si="0"/>
        <v>357548.54</v>
      </c>
    </row>
    <row r="45" spans="1:4" ht="15.75" thickBot="1" x14ac:dyDescent="0.3">
      <c r="A45" s="10" t="s">
        <v>13</v>
      </c>
      <c r="B45" s="7">
        <v>2271</v>
      </c>
      <c r="C45" s="43">
        <v>293523.12</v>
      </c>
      <c r="D45" s="43">
        <f t="shared" si="0"/>
        <v>293523.12</v>
      </c>
    </row>
    <row r="46" spans="1:4" ht="15.75" thickBot="1" x14ac:dyDescent="0.3">
      <c r="A46" s="10" t="s">
        <v>14</v>
      </c>
      <c r="B46" s="7">
        <v>2272</v>
      </c>
      <c r="C46" s="43">
        <v>12082.57</v>
      </c>
      <c r="D46" s="43">
        <f t="shared" si="0"/>
        <v>12082.57</v>
      </c>
    </row>
    <row r="47" spans="1:4" ht="15.75" thickBot="1" x14ac:dyDescent="0.3">
      <c r="A47" s="10" t="s">
        <v>15</v>
      </c>
      <c r="B47" s="7">
        <v>2273</v>
      </c>
      <c r="C47" s="43">
        <v>49041.599999999999</v>
      </c>
      <c r="D47" s="43">
        <f t="shared" si="0"/>
        <v>49041.599999999999</v>
      </c>
    </row>
    <row r="48" spans="1:4" ht="15.75" thickBot="1" x14ac:dyDescent="0.3">
      <c r="A48" s="10" t="s">
        <v>17</v>
      </c>
      <c r="B48" s="7">
        <v>2274</v>
      </c>
      <c r="C48" s="43">
        <v>0</v>
      </c>
      <c r="D48" s="43">
        <f t="shared" si="0"/>
        <v>0</v>
      </c>
    </row>
    <row r="49" spans="1:4" ht="15.75" thickBot="1" x14ac:dyDescent="0.3">
      <c r="A49" s="10" t="s">
        <v>11</v>
      </c>
      <c r="B49" s="7">
        <v>2275</v>
      </c>
      <c r="C49" s="45">
        <v>2901.25</v>
      </c>
      <c r="D49" s="45">
        <f t="shared" si="0"/>
        <v>2901.25</v>
      </c>
    </row>
    <row r="50" spans="1:4" s="36" customFormat="1" ht="15.75" thickBot="1" x14ac:dyDescent="0.3">
      <c r="A50" s="37" t="s">
        <v>19</v>
      </c>
      <c r="B50" s="38">
        <v>2700</v>
      </c>
      <c r="C50" s="49">
        <v>0</v>
      </c>
      <c r="D50" s="49">
        <f t="shared" si="0"/>
        <v>0</v>
      </c>
    </row>
    <row r="51" spans="1:4" ht="15.75" thickBot="1" x14ac:dyDescent="0.3">
      <c r="A51" s="10" t="s">
        <v>20</v>
      </c>
      <c r="B51" s="7">
        <v>2730</v>
      </c>
      <c r="C51" s="43"/>
      <c r="D51" s="43">
        <f t="shared" si="0"/>
        <v>0</v>
      </c>
    </row>
    <row r="52" spans="1:4" s="28" customFormat="1" ht="15.75" thickBot="1" x14ac:dyDescent="0.3">
      <c r="A52" s="29" t="s">
        <v>22</v>
      </c>
      <c r="B52" s="30">
        <v>3000</v>
      </c>
      <c r="C52" s="67">
        <f>C53</f>
        <v>3240</v>
      </c>
      <c r="D52" s="67">
        <f t="shared" si="0"/>
        <v>3240</v>
      </c>
    </row>
    <row r="53" spans="1:4" s="39" customFormat="1" ht="15.75" thickBot="1" x14ac:dyDescent="0.3">
      <c r="A53" s="14" t="s">
        <v>24</v>
      </c>
      <c r="B53" s="15">
        <v>3100</v>
      </c>
      <c r="C53" s="68">
        <f>C54+C55+C56+C57+C58+C59</f>
        <v>3240</v>
      </c>
      <c r="D53" s="68">
        <f t="shared" si="0"/>
        <v>3240</v>
      </c>
    </row>
    <row r="54" spans="1:4" ht="15.75" thickBot="1" x14ac:dyDescent="0.3">
      <c r="A54" s="10" t="s">
        <v>25</v>
      </c>
      <c r="B54" s="7">
        <v>3110</v>
      </c>
      <c r="C54" s="43">
        <v>0</v>
      </c>
      <c r="D54" s="43">
        <f t="shared" si="0"/>
        <v>0</v>
      </c>
    </row>
    <row r="55" spans="1:4" ht="15.75" thickBot="1" x14ac:dyDescent="0.3">
      <c r="A55" s="17" t="s">
        <v>36</v>
      </c>
      <c r="B55" s="7">
        <v>3110</v>
      </c>
      <c r="C55" s="43">
        <v>0</v>
      </c>
      <c r="D55" s="43">
        <f t="shared" si="0"/>
        <v>0</v>
      </c>
    </row>
    <row r="56" spans="1:4" ht="15.75" thickBot="1" x14ac:dyDescent="0.3">
      <c r="A56" s="17" t="s">
        <v>37</v>
      </c>
      <c r="B56" s="7">
        <v>3110</v>
      </c>
      <c r="C56" s="43">
        <v>0</v>
      </c>
      <c r="D56" s="43">
        <f t="shared" si="0"/>
        <v>0</v>
      </c>
    </row>
    <row r="57" spans="1:4" ht="15.75" thickBot="1" x14ac:dyDescent="0.3">
      <c r="A57" s="17" t="s">
        <v>38</v>
      </c>
      <c r="B57" s="7">
        <v>3110</v>
      </c>
      <c r="C57" s="43">
        <v>0</v>
      </c>
      <c r="D57" s="43">
        <f t="shared" si="0"/>
        <v>0</v>
      </c>
    </row>
    <row r="58" spans="1:4" ht="15.75" thickBot="1" x14ac:dyDescent="0.3">
      <c r="A58" s="10" t="s">
        <v>26</v>
      </c>
      <c r="B58" s="7">
        <v>3120</v>
      </c>
      <c r="C58" s="43">
        <v>0</v>
      </c>
      <c r="D58" s="43">
        <f t="shared" si="0"/>
        <v>0</v>
      </c>
    </row>
    <row r="59" spans="1:4" ht="15.75" thickBot="1" x14ac:dyDescent="0.3">
      <c r="A59" s="10" t="s">
        <v>27</v>
      </c>
      <c r="B59" s="7">
        <v>3130</v>
      </c>
      <c r="C59" s="43">
        <v>3240</v>
      </c>
      <c r="D59" s="43">
        <f t="shared" si="0"/>
        <v>3240</v>
      </c>
    </row>
    <row r="60" spans="1:4" ht="18" x14ac:dyDescent="0.25">
      <c r="A60" s="8"/>
      <c r="C60" s="70"/>
      <c r="D60" s="70"/>
    </row>
    <row r="61" spans="1:4" ht="15" customHeight="1" x14ac:dyDescent="0.25">
      <c r="C61" s="70"/>
      <c r="D61" s="70"/>
    </row>
    <row r="67" s="16" customFormat="1" x14ac:dyDescent="0.25"/>
    <row r="68" s="16" customFormat="1" x14ac:dyDescent="0.25"/>
    <row r="69" s="16" customFormat="1" x14ac:dyDescent="0.25"/>
    <row r="105" s="16" customFormat="1" x14ac:dyDescent="0.25"/>
    <row r="106" s="16" customFormat="1" x14ac:dyDescent="0.25"/>
    <row r="107" s="16" customFormat="1" x14ac:dyDescent="0.25"/>
    <row r="143" s="16" customFormat="1" x14ac:dyDescent="0.25"/>
    <row r="144" s="16" customFormat="1" x14ac:dyDescent="0.25"/>
    <row r="145" s="16" customFormat="1" x14ac:dyDescent="0.25"/>
    <row r="181" s="16" customFormat="1" x14ac:dyDescent="0.25"/>
    <row r="182" s="16" customFormat="1" x14ac:dyDescent="0.25"/>
    <row r="183" s="16" customFormat="1" x14ac:dyDescent="0.25"/>
    <row r="219" s="16" customFormat="1" x14ac:dyDescent="0.25"/>
    <row r="220" s="16" customFormat="1" x14ac:dyDescent="0.25"/>
    <row r="221" s="16" customFormat="1" x14ac:dyDescent="0.25"/>
    <row r="257" s="16" customFormat="1" x14ac:dyDescent="0.25"/>
    <row r="258" s="16" customFormat="1" x14ac:dyDescent="0.25"/>
    <row r="259" s="16" customFormat="1" x14ac:dyDescent="0.25"/>
    <row r="295" s="16" customFormat="1" x14ac:dyDescent="0.25"/>
    <row r="296" s="16" customFormat="1" x14ac:dyDescent="0.25"/>
    <row r="297" s="16" customFormat="1" x14ac:dyDescent="0.25"/>
    <row r="333" s="16" customFormat="1" x14ac:dyDescent="0.25"/>
    <row r="334" s="16" customFormat="1" x14ac:dyDescent="0.25"/>
    <row r="335" s="16" customFormat="1" x14ac:dyDescent="0.25"/>
    <row r="371" s="16" customFormat="1" x14ac:dyDescent="0.25"/>
    <row r="372" s="16" customFormat="1" x14ac:dyDescent="0.25"/>
    <row r="373" s="16" customFormat="1" x14ac:dyDescent="0.25"/>
    <row r="409" s="16" customFormat="1" x14ac:dyDescent="0.25"/>
    <row r="410" s="16" customFormat="1" x14ac:dyDescent="0.25"/>
    <row r="411" s="16" customFormat="1" x14ac:dyDescent="0.25"/>
    <row r="447" s="16" customFormat="1" x14ac:dyDescent="0.25"/>
    <row r="448" s="16" customFormat="1" x14ac:dyDescent="0.25"/>
    <row r="449" s="16" customFormat="1" x14ac:dyDescent="0.25"/>
  </sheetData>
  <mergeCells count="6">
    <mergeCell ref="A1:D1"/>
    <mergeCell ref="A2:D2"/>
    <mergeCell ref="A3:D3"/>
    <mergeCell ref="B5:D5"/>
    <mergeCell ref="A12:D12"/>
    <mergeCell ref="B9:D9"/>
  </mergeCells>
  <pageMargins left="0.70866141732283472" right="0.70866141732283472" top="0.55118110236220474" bottom="0.35433070866141736" header="0" footer="0"/>
  <pageSetup paperSize="9" scale="7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449"/>
  <sheetViews>
    <sheetView view="pageBreakPreview" topLeftCell="A15" zoomScaleNormal="60" zoomScaleSheetLayoutView="100" workbookViewId="0">
      <selection activeCell="A36" sqref="A36:XFD36"/>
    </sheetView>
  </sheetViews>
  <sheetFormatPr defaultColWidth="14.42578125" defaultRowHeight="15" customHeight="1" x14ac:dyDescent="0.25"/>
  <cols>
    <col min="1" max="1" width="57.85546875" style="57" customWidth="1"/>
    <col min="2" max="2" width="10.85546875" style="57" customWidth="1"/>
    <col min="3" max="4" width="17.42578125" style="57" customWidth="1"/>
    <col min="5" max="16384" width="14.42578125" style="57"/>
  </cols>
  <sheetData>
    <row r="1" spans="1:4" x14ac:dyDescent="0.25">
      <c r="A1" s="78" t="s">
        <v>0</v>
      </c>
      <c r="B1" s="77"/>
      <c r="C1" s="77"/>
      <c r="D1" s="77"/>
    </row>
    <row r="2" spans="1:4" x14ac:dyDescent="0.25">
      <c r="A2" s="78" t="s">
        <v>45</v>
      </c>
      <c r="B2" s="77"/>
      <c r="C2" s="77"/>
      <c r="D2" s="77"/>
    </row>
    <row r="3" spans="1:4" x14ac:dyDescent="0.25">
      <c r="A3" s="78" t="s">
        <v>44</v>
      </c>
      <c r="B3" s="77"/>
      <c r="C3" s="77"/>
      <c r="D3" s="77"/>
    </row>
    <row r="4" spans="1:4" x14ac:dyDescent="0.25">
      <c r="A4" s="1"/>
      <c r="B4" s="1"/>
      <c r="C4" s="2"/>
    </row>
    <row r="5" spans="1:4" ht="62.25" customHeight="1" x14ac:dyDescent="0.25">
      <c r="A5" s="60" t="s">
        <v>48</v>
      </c>
      <c r="B5" s="75" t="s">
        <v>65</v>
      </c>
      <c r="C5" s="75"/>
      <c r="D5" s="75"/>
    </row>
    <row r="6" spans="1:4" x14ac:dyDescent="0.25">
      <c r="A6" s="60" t="s">
        <v>49</v>
      </c>
      <c r="B6" s="59" t="s">
        <v>50</v>
      </c>
    </row>
    <row r="7" spans="1:4" x14ac:dyDescent="0.25">
      <c r="A7" s="60" t="s">
        <v>51</v>
      </c>
      <c r="B7" s="59" t="s">
        <v>52</v>
      </c>
    </row>
    <row r="8" spans="1:4" ht="25.5" x14ac:dyDescent="0.25">
      <c r="A8" s="1" t="s">
        <v>53</v>
      </c>
      <c r="B8" s="59" t="s">
        <v>54</v>
      </c>
    </row>
    <row r="9" spans="1:4" ht="38.25" x14ac:dyDescent="0.25">
      <c r="A9" s="1" t="s">
        <v>57</v>
      </c>
      <c r="B9" s="79" t="s">
        <v>58</v>
      </c>
      <c r="C9" s="79"/>
      <c r="D9" s="79"/>
    </row>
    <row r="10" spans="1:4" x14ac:dyDescent="0.25">
      <c r="A10" s="3" t="s">
        <v>46</v>
      </c>
    </row>
    <row r="11" spans="1:4" x14ac:dyDescent="0.25">
      <c r="A11" s="3" t="s">
        <v>1</v>
      </c>
    </row>
    <row r="12" spans="1:4" ht="16.5" thickBot="1" x14ac:dyDescent="0.3">
      <c r="A12" s="76"/>
      <c r="B12" s="77"/>
      <c r="C12" s="77"/>
      <c r="D12" s="77"/>
    </row>
    <row r="13" spans="1:4" ht="36.75" thickBot="1" x14ac:dyDescent="0.3">
      <c r="A13" s="6" t="s">
        <v>2</v>
      </c>
      <c r="B13" s="4" t="s">
        <v>47</v>
      </c>
      <c r="C13" s="4" t="s">
        <v>55</v>
      </c>
      <c r="D13" s="4" t="s">
        <v>56</v>
      </c>
    </row>
    <row r="14" spans="1:4" ht="15.75" thickBot="1" x14ac:dyDescent="0.3">
      <c r="A14" s="5">
        <v>1</v>
      </c>
      <c r="B14" s="9">
        <v>2</v>
      </c>
      <c r="C14" s="9">
        <v>3</v>
      </c>
      <c r="D14" s="9">
        <v>4</v>
      </c>
    </row>
    <row r="15" spans="1:4" s="33" customFormat="1" ht="15.75" thickBot="1" x14ac:dyDescent="0.3">
      <c r="A15" s="31" t="s">
        <v>3</v>
      </c>
      <c r="B15" s="32" t="s">
        <v>4</v>
      </c>
      <c r="C15" s="47">
        <f>C16+C52</f>
        <v>410845.3</v>
      </c>
      <c r="D15" s="47">
        <f>C15</f>
        <v>410845.3</v>
      </c>
    </row>
    <row r="16" spans="1:4" s="28" customFormat="1" ht="24.75" thickBot="1" x14ac:dyDescent="0.3">
      <c r="A16" s="26" t="s">
        <v>28</v>
      </c>
      <c r="B16" s="27">
        <v>2000</v>
      </c>
      <c r="C16" s="62">
        <f>C18+C26+C44</f>
        <v>410845.3</v>
      </c>
      <c r="D16" s="62">
        <f t="shared" ref="D16:D59" si="0">C16</f>
        <v>410845.3</v>
      </c>
    </row>
    <row r="17" spans="1:4" s="36" customFormat="1" ht="15.75" thickBot="1" x14ac:dyDescent="0.3">
      <c r="A17" s="34" t="s">
        <v>5</v>
      </c>
      <c r="B17" s="35">
        <v>2200</v>
      </c>
      <c r="C17" s="63">
        <f>C16</f>
        <v>410845.3</v>
      </c>
      <c r="D17" s="63">
        <f t="shared" si="0"/>
        <v>410845.3</v>
      </c>
    </row>
    <row r="18" spans="1:4" s="39" customFormat="1" ht="15.75" thickBot="1" x14ac:dyDescent="0.3">
      <c r="A18" s="19" t="s">
        <v>6</v>
      </c>
      <c r="B18" s="21">
        <v>2210</v>
      </c>
      <c r="C18" s="46">
        <f>C19+C20+C21+C22+C23+C24+C25</f>
        <v>696</v>
      </c>
      <c r="D18" s="46">
        <f t="shared" si="0"/>
        <v>696</v>
      </c>
    </row>
    <row r="19" spans="1:4" s="16" customFormat="1" ht="15.75" thickBot="1" x14ac:dyDescent="0.3">
      <c r="A19" s="20" t="s">
        <v>29</v>
      </c>
      <c r="B19" s="22">
        <v>2210</v>
      </c>
      <c r="C19" s="64">
        <v>0</v>
      </c>
      <c r="D19" s="64">
        <f t="shared" si="0"/>
        <v>0</v>
      </c>
    </row>
    <row r="20" spans="1:4" s="42" customFormat="1" ht="15.75" thickBot="1" x14ac:dyDescent="0.3">
      <c r="A20" s="40" t="s">
        <v>40</v>
      </c>
      <c r="B20" s="41">
        <v>2210</v>
      </c>
      <c r="C20" s="56">
        <v>696</v>
      </c>
      <c r="D20" s="56">
        <f t="shared" si="0"/>
        <v>696</v>
      </c>
    </row>
    <row r="21" spans="1:4" s="42" customFormat="1" ht="15.75" thickBot="1" x14ac:dyDescent="0.3">
      <c r="A21" s="40" t="s">
        <v>41</v>
      </c>
      <c r="B21" s="41">
        <v>2210</v>
      </c>
      <c r="C21" s="56">
        <v>0</v>
      </c>
      <c r="D21" s="56">
        <f t="shared" si="0"/>
        <v>0</v>
      </c>
    </row>
    <row r="22" spans="1:4" ht="15.75" thickBot="1" x14ac:dyDescent="0.3">
      <c r="A22" s="17" t="s">
        <v>36</v>
      </c>
      <c r="B22" s="18">
        <v>2210</v>
      </c>
      <c r="C22" s="48">
        <v>0</v>
      </c>
      <c r="D22" s="48">
        <f t="shared" si="0"/>
        <v>0</v>
      </c>
    </row>
    <row r="23" spans="1:4" ht="15.75" thickBot="1" x14ac:dyDescent="0.3">
      <c r="A23" s="17" t="s">
        <v>37</v>
      </c>
      <c r="B23" s="18">
        <v>2210</v>
      </c>
      <c r="C23" s="48">
        <v>0</v>
      </c>
      <c r="D23" s="48">
        <f t="shared" si="0"/>
        <v>0</v>
      </c>
    </row>
    <row r="24" spans="1:4" ht="15.75" thickBot="1" x14ac:dyDescent="0.3">
      <c r="A24" s="17" t="s">
        <v>38</v>
      </c>
      <c r="B24" s="18">
        <v>2210</v>
      </c>
      <c r="C24" s="48">
        <v>0</v>
      </c>
      <c r="D24" s="48">
        <f t="shared" si="0"/>
        <v>0</v>
      </c>
    </row>
    <row r="25" spans="1:4" s="42" customFormat="1" ht="15.75" thickBot="1" x14ac:dyDescent="0.3">
      <c r="A25" s="40" t="s">
        <v>7</v>
      </c>
      <c r="B25" s="41">
        <v>2220</v>
      </c>
      <c r="C25" s="56">
        <v>0</v>
      </c>
      <c r="D25" s="56">
        <f t="shared" si="0"/>
        <v>0</v>
      </c>
    </row>
    <row r="26" spans="1:4" s="39" customFormat="1" ht="15.75" thickBot="1" x14ac:dyDescent="0.3">
      <c r="A26" s="14" t="s">
        <v>8</v>
      </c>
      <c r="B26" s="15">
        <v>2240</v>
      </c>
      <c r="C26" s="44">
        <f>C27+C28+C29+C30+C31+C32+C33+C34+C35+C36+C37+C38+C39+C40+C41+C42+C43</f>
        <v>3345</v>
      </c>
      <c r="D26" s="44">
        <f t="shared" si="0"/>
        <v>3345</v>
      </c>
    </row>
    <row r="27" spans="1:4" ht="15.75" thickBot="1" x14ac:dyDescent="0.3">
      <c r="A27" s="10" t="s">
        <v>35</v>
      </c>
      <c r="B27" s="7">
        <v>2240</v>
      </c>
      <c r="C27" s="45">
        <v>0</v>
      </c>
      <c r="D27" s="45">
        <f t="shared" si="0"/>
        <v>0</v>
      </c>
    </row>
    <row r="28" spans="1:4" ht="15.75" thickBot="1" x14ac:dyDescent="0.3">
      <c r="A28" s="10" t="s">
        <v>10</v>
      </c>
      <c r="B28" s="7">
        <v>2240</v>
      </c>
      <c r="C28" s="45">
        <v>0</v>
      </c>
      <c r="D28" s="45">
        <f t="shared" si="0"/>
        <v>0</v>
      </c>
    </row>
    <row r="29" spans="1:4" ht="15.75" thickBot="1" x14ac:dyDescent="0.3">
      <c r="A29" s="12" t="s">
        <v>82</v>
      </c>
      <c r="B29" s="11">
        <v>2240</v>
      </c>
      <c r="C29" s="45">
        <v>0</v>
      </c>
      <c r="D29" s="45">
        <f t="shared" si="0"/>
        <v>0</v>
      </c>
    </row>
    <row r="30" spans="1:4" ht="15.75" thickBot="1" x14ac:dyDescent="0.3">
      <c r="A30" s="12" t="s">
        <v>31</v>
      </c>
      <c r="B30" s="11">
        <v>2240</v>
      </c>
      <c r="C30" s="45">
        <v>0</v>
      </c>
      <c r="D30" s="45">
        <f t="shared" si="0"/>
        <v>0</v>
      </c>
    </row>
    <row r="31" spans="1:4" ht="15.75" thickBot="1" x14ac:dyDescent="0.3">
      <c r="A31" s="12" t="s">
        <v>32</v>
      </c>
      <c r="B31" s="11">
        <v>2240</v>
      </c>
      <c r="C31" s="45">
        <v>0</v>
      </c>
      <c r="D31" s="45">
        <f t="shared" si="0"/>
        <v>0</v>
      </c>
    </row>
    <row r="32" spans="1:4" ht="15.75" thickBot="1" x14ac:dyDescent="0.3">
      <c r="A32" s="12" t="s">
        <v>33</v>
      </c>
      <c r="B32" s="11">
        <v>2240</v>
      </c>
      <c r="C32" s="45">
        <v>0</v>
      </c>
      <c r="D32" s="45">
        <f t="shared" si="0"/>
        <v>0</v>
      </c>
    </row>
    <row r="33" spans="1:4" ht="15.75" thickBot="1" x14ac:dyDescent="0.3">
      <c r="A33" s="12" t="s">
        <v>34</v>
      </c>
      <c r="B33" s="11">
        <v>2240</v>
      </c>
      <c r="C33" s="45">
        <v>0</v>
      </c>
      <c r="D33" s="45">
        <f t="shared" si="0"/>
        <v>0</v>
      </c>
    </row>
    <row r="34" spans="1:4" ht="15.75" thickBot="1" x14ac:dyDescent="0.3">
      <c r="A34" s="10" t="s">
        <v>16</v>
      </c>
      <c r="B34" s="7">
        <v>2240</v>
      </c>
      <c r="C34" s="45">
        <v>0</v>
      </c>
      <c r="D34" s="45">
        <f t="shared" si="0"/>
        <v>0</v>
      </c>
    </row>
    <row r="35" spans="1:4" ht="15.75" thickBot="1" x14ac:dyDescent="0.3">
      <c r="A35" s="10" t="s">
        <v>21</v>
      </c>
      <c r="B35" s="7">
        <v>2240</v>
      </c>
      <c r="C35" s="45">
        <v>0</v>
      </c>
      <c r="D35" s="45">
        <f t="shared" si="0"/>
        <v>0</v>
      </c>
    </row>
    <row r="36" spans="1:4" s="74" customFormat="1" ht="15.75" customHeight="1" thickBot="1" x14ac:dyDescent="0.3">
      <c r="A36" s="10" t="s">
        <v>83</v>
      </c>
      <c r="B36" s="7">
        <v>2240</v>
      </c>
      <c r="C36" s="45">
        <v>1330</v>
      </c>
      <c r="D36" s="45">
        <f t="shared" si="0"/>
        <v>1330</v>
      </c>
    </row>
    <row r="37" spans="1:4" ht="15.75" thickBot="1" x14ac:dyDescent="0.3">
      <c r="A37" s="10" t="s">
        <v>18</v>
      </c>
      <c r="B37" s="7">
        <v>2240</v>
      </c>
      <c r="C37" s="45">
        <v>0</v>
      </c>
      <c r="D37" s="45">
        <f t="shared" si="0"/>
        <v>0</v>
      </c>
    </row>
    <row r="38" spans="1:4" ht="15.75" thickBot="1" x14ac:dyDescent="0.3">
      <c r="A38" s="10" t="s">
        <v>12</v>
      </c>
      <c r="B38" s="7">
        <v>2240</v>
      </c>
      <c r="C38" s="45">
        <f>515+1500</f>
        <v>2015</v>
      </c>
      <c r="D38" s="45">
        <f t="shared" si="0"/>
        <v>2015</v>
      </c>
    </row>
    <row r="39" spans="1:4" ht="15.75" thickBot="1" x14ac:dyDescent="0.3">
      <c r="A39" s="17" t="s">
        <v>36</v>
      </c>
      <c r="B39" s="7">
        <v>2240</v>
      </c>
      <c r="C39" s="45">
        <v>0</v>
      </c>
      <c r="D39" s="45">
        <f t="shared" si="0"/>
        <v>0</v>
      </c>
    </row>
    <row r="40" spans="1:4" s="54" customFormat="1" ht="16.5" thickBot="1" x14ac:dyDescent="0.3">
      <c r="A40" s="53" t="s">
        <v>43</v>
      </c>
      <c r="B40" s="55">
        <v>2240</v>
      </c>
      <c r="C40" s="65">
        <v>0</v>
      </c>
      <c r="D40" s="65">
        <f t="shared" si="0"/>
        <v>0</v>
      </c>
    </row>
    <row r="41" spans="1:4" s="42" customFormat="1" ht="15.75" thickBot="1" x14ac:dyDescent="0.3">
      <c r="A41" s="50" t="s">
        <v>42</v>
      </c>
      <c r="B41" s="51">
        <v>2240</v>
      </c>
      <c r="C41" s="52">
        <v>0</v>
      </c>
      <c r="D41" s="52">
        <f t="shared" si="0"/>
        <v>0</v>
      </c>
    </row>
    <row r="42" spans="1:4" ht="15.75" thickBot="1" x14ac:dyDescent="0.3">
      <c r="A42" s="25" t="s">
        <v>39</v>
      </c>
      <c r="B42" s="11">
        <v>2240</v>
      </c>
      <c r="C42" s="45">
        <v>0</v>
      </c>
      <c r="D42" s="45">
        <f t="shared" si="0"/>
        <v>0</v>
      </c>
    </row>
    <row r="43" spans="1:4" ht="15.75" thickBot="1" x14ac:dyDescent="0.3">
      <c r="A43" s="10" t="s">
        <v>9</v>
      </c>
      <c r="B43" s="7">
        <v>2240</v>
      </c>
      <c r="C43" s="66">
        <v>0</v>
      </c>
      <c r="D43" s="66">
        <f t="shared" si="0"/>
        <v>0</v>
      </c>
    </row>
    <row r="44" spans="1:4" s="39" customFormat="1" ht="15.75" thickBot="1" x14ac:dyDescent="0.3">
      <c r="A44" s="14" t="s">
        <v>23</v>
      </c>
      <c r="B44" s="15">
        <v>2270</v>
      </c>
      <c r="C44" s="44">
        <f>C45+C46+C47+C48+C49</f>
        <v>406804.3</v>
      </c>
      <c r="D44" s="44">
        <f t="shared" si="0"/>
        <v>406804.3</v>
      </c>
    </row>
    <row r="45" spans="1:4" ht="15.75" thickBot="1" x14ac:dyDescent="0.3">
      <c r="A45" s="10" t="s">
        <v>13</v>
      </c>
      <c r="B45" s="7">
        <v>2271</v>
      </c>
      <c r="C45" s="43">
        <v>362596.48</v>
      </c>
      <c r="D45" s="43">
        <f t="shared" si="0"/>
        <v>362596.48</v>
      </c>
    </row>
    <row r="46" spans="1:4" ht="15.75" thickBot="1" x14ac:dyDescent="0.3">
      <c r="A46" s="10" t="s">
        <v>14</v>
      </c>
      <c r="B46" s="7">
        <v>2272</v>
      </c>
      <c r="C46" s="43">
        <v>6856.31</v>
      </c>
      <c r="D46" s="43">
        <f t="shared" si="0"/>
        <v>6856.31</v>
      </c>
    </row>
    <row r="47" spans="1:4" ht="15.75" thickBot="1" x14ac:dyDescent="0.3">
      <c r="A47" s="10" t="s">
        <v>15</v>
      </c>
      <c r="B47" s="7">
        <v>2273</v>
      </c>
      <c r="C47" s="43">
        <v>36423.120000000003</v>
      </c>
      <c r="D47" s="43">
        <f t="shared" si="0"/>
        <v>36423.120000000003</v>
      </c>
    </row>
    <row r="48" spans="1:4" ht="15.75" thickBot="1" x14ac:dyDescent="0.3">
      <c r="A48" s="10" t="s">
        <v>17</v>
      </c>
      <c r="B48" s="7">
        <v>2274</v>
      </c>
      <c r="C48" s="43">
        <v>0</v>
      </c>
      <c r="D48" s="43">
        <f t="shared" si="0"/>
        <v>0</v>
      </c>
    </row>
    <row r="49" spans="1:4" ht="15.75" thickBot="1" x14ac:dyDescent="0.3">
      <c r="A49" s="10" t="s">
        <v>11</v>
      </c>
      <c r="B49" s="7">
        <v>2275</v>
      </c>
      <c r="C49" s="45">
        <v>928.39</v>
      </c>
      <c r="D49" s="45">
        <f t="shared" si="0"/>
        <v>928.39</v>
      </c>
    </row>
    <row r="50" spans="1:4" s="36" customFormat="1" ht="15.75" thickBot="1" x14ac:dyDescent="0.3">
      <c r="A50" s="37" t="s">
        <v>19</v>
      </c>
      <c r="B50" s="38">
        <v>2700</v>
      </c>
      <c r="C50" s="49"/>
      <c r="D50" s="49">
        <f t="shared" si="0"/>
        <v>0</v>
      </c>
    </row>
    <row r="51" spans="1:4" ht="15.75" thickBot="1" x14ac:dyDescent="0.3">
      <c r="A51" s="10" t="s">
        <v>20</v>
      </c>
      <c r="B51" s="7">
        <v>2730</v>
      </c>
      <c r="C51" s="43">
        <v>0</v>
      </c>
      <c r="D51" s="43">
        <f t="shared" si="0"/>
        <v>0</v>
      </c>
    </row>
    <row r="52" spans="1:4" s="28" customFormat="1" ht="15.75" thickBot="1" x14ac:dyDescent="0.3">
      <c r="A52" s="29" t="s">
        <v>22</v>
      </c>
      <c r="B52" s="30">
        <v>3000</v>
      </c>
      <c r="C52" s="67">
        <f>C53</f>
        <v>0</v>
      </c>
      <c r="D52" s="67">
        <f t="shared" si="0"/>
        <v>0</v>
      </c>
    </row>
    <row r="53" spans="1:4" s="39" customFormat="1" ht="15.75" thickBot="1" x14ac:dyDescent="0.3">
      <c r="A53" s="14" t="s">
        <v>24</v>
      </c>
      <c r="B53" s="15">
        <v>3100</v>
      </c>
      <c r="C53" s="68">
        <f>C54+C55+C56+C57+C58+C59</f>
        <v>0</v>
      </c>
      <c r="D53" s="68">
        <f t="shared" si="0"/>
        <v>0</v>
      </c>
    </row>
    <row r="54" spans="1:4" ht="15.75" thickBot="1" x14ac:dyDescent="0.3">
      <c r="A54" s="10" t="s">
        <v>25</v>
      </c>
      <c r="B54" s="7">
        <v>3110</v>
      </c>
      <c r="C54" s="43">
        <v>0</v>
      </c>
      <c r="D54" s="43">
        <f t="shared" si="0"/>
        <v>0</v>
      </c>
    </row>
    <row r="55" spans="1:4" ht="15.75" thickBot="1" x14ac:dyDescent="0.3">
      <c r="A55" s="17" t="s">
        <v>36</v>
      </c>
      <c r="B55" s="7">
        <v>3110</v>
      </c>
      <c r="C55" s="43">
        <v>0</v>
      </c>
      <c r="D55" s="43">
        <f t="shared" si="0"/>
        <v>0</v>
      </c>
    </row>
    <row r="56" spans="1:4" ht="15.75" thickBot="1" x14ac:dyDescent="0.3">
      <c r="A56" s="17" t="s">
        <v>37</v>
      </c>
      <c r="B56" s="7">
        <v>3110</v>
      </c>
      <c r="C56" s="43">
        <v>0</v>
      </c>
      <c r="D56" s="43">
        <f t="shared" si="0"/>
        <v>0</v>
      </c>
    </row>
    <row r="57" spans="1:4" ht="15.75" thickBot="1" x14ac:dyDescent="0.3">
      <c r="A57" s="17" t="s">
        <v>38</v>
      </c>
      <c r="B57" s="7">
        <v>3110</v>
      </c>
      <c r="C57" s="43">
        <v>0</v>
      </c>
      <c r="D57" s="43">
        <f t="shared" si="0"/>
        <v>0</v>
      </c>
    </row>
    <row r="58" spans="1:4" ht="15.75" thickBot="1" x14ac:dyDescent="0.3">
      <c r="A58" s="10" t="s">
        <v>26</v>
      </c>
      <c r="B58" s="7">
        <v>3120</v>
      </c>
      <c r="C58" s="43">
        <v>0</v>
      </c>
      <c r="D58" s="43">
        <f t="shared" si="0"/>
        <v>0</v>
      </c>
    </row>
    <row r="59" spans="1:4" ht="15.75" thickBot="1" x14ac:dyDescent="0.3">
      <c r="A59" s="10" t="s">
        <v>27</v>
      </c>
      <c r="B59" s="7">
        <v>3130</v>
      </c>
      <c r="C59" s="43">
        <v>0</v>
      </c>
      <c r="D59" s="43">
        <f t="shared" si="0"/>
        <v>0</v>
      </c>
    </row>
    <row r="60" spans="1:4" ht="18" x14ac:dyDescent="0.25">
      <c r="A60" s="8"/>
      <c r="C60" s="70"/>
      <c r="D60" s="70"/>
    </row>
    <row r="67" s="16" customFormat="1" x14ac:dyDescent="0.25"/>
    <row r="68" s="16" customFormat="1" x14ac:dyDescent="0.25"/>
    <row r="69" s="16" customFormat="1" x14ac:dyDescent="0.25"/>
    <row r="105" s="16" customFormat="1" x14ac:dyDescent="0.25"/>
    <row r="106" s="16" customFormat="1" x14ac:dyDescent="0.25"/>
    <row r="107" s="16" customFormat="1" x14ac:dyDescent="0.25"/>
    <row r="143" s="16" customFormat="1" x14ac:dyDescent="0.25"/>
    <row r="144" s="16" customFormat="1" x14ac:dyDescent="0.25"/>
    <row r="145" s="16" customFormat="1" x14ac:dyDescent="0.25"/>
    <row r="181" s="16" customFormat="1" x14ac:dyDescent="0.25"/>
    <row r="182" s="16" customFormat="1" x14ac:dyDescent="0.25"/>
    <row r="183" s="16" customFormat="1" x14ac:dyDescent="0.25"/>
    <row r="219" s="16" customFormat="1" x14ac:dyDescent="0.25"/>
    <row r="220" s="16" customFormat="1" x14ac:dyDescent="0.25"/>
    <row r="221" s="16" customFormat="1" x14ac:dyDescent="0.25"/>
    <row r="257" s="16" customFormat="1" x14ac:dyDescent="0.25"/>
    <row r="258" s="16" customFormat="1" x14ac:dyDescent="0.25"/>
    <row r="259" s="16" customFormat="1" x14ac:dyDescent="0.25"/>
    <row r="295" s="16" customFormat="1" x14ac:dyDescent="0.25"/>
    <row r="296" s="16" customFormat="1" x14ac:dyDescent="0.25"/>
    <row r="297" s="16" customFormat="1" x14ac:dyDescent="0.25"/>
    <row r="333" s="16" customFormat="1" x14ac:dyDescent="0.25"/>
    <row r="334" s="16" customFormat="1" x14ac:dyDescent="0.25"/>
    <row r="335" s="16" customFormat="1" x14ac:dyDescent="0.25"/>
    <row r="371" s="16" customFormat="1" x14ac:dyDescent="0.25"/>
    <row r="372" s="16" customFormat="1" x14ac:dyDescent="0.25"/>
    <row r="373" s="16" customFormat="1" x14ac:dyDescent="0.25"/>
    <row r="409" s="16" customFormat="1" x14ac:dyDescent="0.25"/>
    <row r="410" s="16" customFormat="1" x14ac:dyDescent="0.25"/>
    <row r="411" s="16" customFormat="1" x14ac:dyDescent="0.25"/>
    <row r="447" s="16" customFormat="1" x14ac:dyDescent="0.25"/>
    <row r="448" s="16" customFormat="1" x14ac:dyDescent="0.25"/>
    <row r="449" s="16" customFormat="1" x14ac:dyDescent="0.25"/>
  </sheetData>
  <mergeCells count="6">
    <mergeCell ref="A1:D1"/>
    <mergeCell ref="A2:D2"/>
    <mergeCell ref="A3:D3"/>
    <mergeCell ref="B5:D5"/>
    <mergeCell ref="A12:D12"/>
    <mergeCell ref="B9:D9"/>
  </mergeCells>
  <pageMargins left="0.70866141732283472" right="0.70866141732283472" top="0.35433070866141736" bottom="0.35433070866141736" header="0" footer="0"/>
  <pageSetup paperSize="9" scale="7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449"/>
  <sheetViews>
    <sheetView view="pageBreakPreview" topLeftCell="A18" zoomScaleNormal="70" zoomScaleSheetLayoutView="100" workbookViewId="0">
      <selection activeCell="A36" sqref="A36:XFD36"/>
    </sheetView>
  </sheetViews>
  <sheetFormatPr defaultColWidth="14.42578125" defaultRowHeight="15" customHeight="1" x14ac:dyDescent="0.25"/>
  <cols>
    <col min="1" max="1" width="57.85546875" style="57" customWidth="1"/>
    <col min="2" max="2" width="10.85546875" style="57" customWidth="1"/>
    <col min="3" max="4" width="17.42578125" style="57" customWidth="1"/>
    <col min="5" max="16384" width="14.42578125" style="57"/>
  </cols>
  <sheetData>
    <row r="1" spans="1:4" x14ac:dyDescent="0.25">
      <c r="A1" s="78" t="s">
        <v>0</v>
      </c>
      <c r="B1" s="77"/>
      <c r="C1" s="77"/>
      <c r="D1" s="77"/>
    </row>
    <row r="2" spans="1:4" x14ac:dyDescent="0.25">
      <c r="A2" s="78" t="s">
        <v>45</v>
      </c>
      <c r="B2" s="77"/>
      <c r="C2" s="77"/>
      <c r="D2" s="77"/>
    </row>
    <row r="3" spans="1:4" x14ac:dyDescent="0.25">
      <c r="A3" s="78" t="s">
        <v>44</v>
      </c>
      <c r="B3" s="77"/>
      <c r="C3" s="77"/>
      <c r="D3" s="77"/>
    </row>
    <row r="4" spans="1:4" x14ac:dyDescent="0.25">
      <c r="A4" s="1"/>
      <c r="B4" s="1"/>
      <c r="C4" s="2"/>
    </row>
    <row r="5" spans="1:4" ht="68.25" customHeight="1" x14ac:dyDescent="0.25">
      <c r="A5" s="60" t="s">
        <v>48</v>
      </c>
      <c r="B5" s="75" t="s">
        <v>66</v>
      </c>
      <c r="C5" s="75"/>
      <c r="D5" s="75"/>
    </row>
    <row r="6" spans="1:4" x14ac:dyDescent="0.25">
      <c r="A6" s="60" t="s">
        <v>49</v>
      </c>
      <c r="B6" s="59" t="s">
        <v>50</v>
      </c>
    </row>
    <row r="7" spans="1:4" x14ac:dyDescent="0.25">
      <c r="A7" s="60" t="s">
        <v>51</v>
      </c>
      <c r="B7" s="59" t="s">
        <v>52</v>
      </c>
    </row>
    <row r="8" spans="1:4" ht="25.5" x14ac:dyDescent="0.25">
      <c r="A8" s="1" t="s">
        <v>53</v>
      </c>
      <c r="B8" s="59" t="s">
        <v>54</v>
      </c>
    </row>
    <row r="9" spans="1:4" ht="38.25" x14ac:dyDescent="0.25">
      <c r="A9" s="1" t="s">
        <v>57</v>
      </c>
      <c r="B9" s="79" t="s">
        <v>58</v>
      </c>
      <c r="C9" s="79"/>
      <c r="D9" s="79"/>
    </row>
    <row r="10" spans="1:4" x14ac:dyDescent="0.25">
      <c r="A10" s="3" t="s">
        <v>46</v>
      </c>
    </row>
    <row r="11" spans="1:4" x14ac:dyDescent="0.25">
      <c r="A11" s="3" t="s">
        <v>1</v>
      </c>
    </row>
    <row r="12" spans="1:4" ht="16.5" thickBot="1" x14ac:dyDescent="0.3">
      <c r="A12" s="76"/>
      <c r="B12" s="77"/>
      <c r="C12" s="77"/>
      <c r="D12" s="77"/>
    </row>
    <row r="13" spans="1:4" ht="36.75" thickBot="1" x14ac:dyDescent="0.3">
      <c r="A13" s="6" t="s">
        <v>2</v>
      </c>
      <c r="B13" s="4" t="s">
        <v>47</v>
      </c>
      <c r="C13" s="4" t="s">
        <v>55</v>
      </c>
      <c r="D13" s="4" t="s">
        <v>56</v>
      </c>
    </row>
    <row r="14" spans="1:4" ht="15.75" thickBot="1" x14ac:dyDescent="0.3">
      <c r="A14" s="5">
        <v>1</v>
      </c>
      <c r="B14" s="9">
        <v>2</v>
      </c>
      <c r="C14" s="9">
        <v>3</v>
      </c>
      <c r="D14" s="9">
        <v>4</v>
      </c>
    </row>
    <row r="15" spans="1:4" s="33" customFormat="1" ht="15.75" thickBot="1" x14ac:dyDescent="0.3">
      <c r="A15" s="31" t="s">
        <v>3</v>
      </c>
      <c r="B15" s="32" t="s">
        <v>4</v>
      </c>
      <c r="C15" s="47">
        <f>C16+C52</f>
        <v>226344.18</v>
      </c>
      <c r="D15" s="47">
        <f>C15</f>
        <v>226344.18</v>
      </c>
    </row>
    <row r="16" spans="1:4" s="28" customFormat="1" ht="24.75" thickBot="1" x14ac:dyDescent="0.3">
      <c r="A16" s="26" t="s">
        <v>28</v>
      </c>
      <c r="B16" s="27">
        <v>2000</v>
      </c>
      <c r="C16" s="62">
        <f>C18+C26+C44</f>
        <v>226344.18</v>
      </c>
      <c r="D16" s="62">
        <f t="shared" ref="D16:D59" si="0">C16</f>
        <v>226344.18</v>
      </c>
    </row>
    <row r="17" spans="1:4" s="36" customFormat="1" ht="15.75" thickBot="1" x14ac:dyDescent="0.3">
      <c r="A17" s="34" t="s">
        <v>5</v>
      </c>
      <c r="B17" s="35">
        <v>2200</v>
      </c>
      <c r="C17" s="63">
        <f>C16</f>
        <v>226344.18</v>
      </c>
      <c r="D17" s="63">
        <f t="shared" si="0"/>
        <v>226344.18</v>
      </c>
    </row>
    <row r="18" spans="1:4" s="39" customFormat="1" ht="15.75" thickBot="1" x14ac:dyDescent="0.3">
      <c r="A18" s="19" t="s">
        <v>6</v>
      </c>
      <c r="B18" s="21">
        <v>2210</v>
      </c>
      <c r="C18" s="46">
        <f>C19+C20+C21+C22+C23+C24+C25</f>
        <v>696</v>
      </c>
      <c r="D18" s="46">
        <f t="shared" si="0"/>
        <v>696</v>
      </c>
    </row>
    <row r="19" spans="1:4" s="16" customFormat="1" ht="15.75" thickBot="1" x14ac:dyDescent="0.3">
      <c r="A19" s="20" t="s">
        <v>29</v>
      </c>
      <c r="B19" s="22">
        <v>2210</v>
      </c>
      <c r="C19" s="64">
        <v>0</v>
      </c>
      <c r="D19" s="64">
        <f t="shared" si="0"/>
        <v>0</v>
      </c>
    </row>
    <row r="20" spans="1:4" s="42" customFormat="1" ht="15.75" thickBot="1" x14ac:dyDescent="0.3">
      <c r="A20" s="40" t="s">
        <v>40</v>
      </c>
      <c r="B20" s="41">
        <v>2210</v>
      </c>
      <c r="C20" s="56">
        <v>696</v>
      </c>
      <c r="D20" s="56">
        <f t="shared" si="0"/>
        <v>696</v>
      </c>
    </row>
    <row r="21" spans="1:4" s="42" customFormat="1" ht="15.75" thickBot="1" x14ac:dyDescent="0.3">
      <c r="A21" s="40" t="s">
        <v>41</v>
      </c>
      <c r="B21" s="41">
        <v>2210</v>
      </c>
      <c r="C21" s="56">
        <v>0</v>
      </c>
      <c r="D21" s="56">
        <f t="shared" si="0"/>
        <v>0</v>
      </c>
    </row>
    <row r="22" spans="1:4" ht="15.75" thickBot="1" x14ac:dyDescent="0.3">
      <c r="A22" s="17" t="s">
        <v>36</v>
      </c>
      <c r="B22" s="18">
        <v>2210</v>
      </c>
      <c r="C22" s="48">
        <v>0</v>
      </c>
      <c r="D22" s="48">
        <f t="shared" si="0"/>
        <v>0</v>
      </c>
    </row>
    <row r="23" spans="1:4" ht="15.75" thickBot="1" x14ac:dyDescent="0.3">
      <c r="A23" s="17" t="s">
        <v>37</v>
      </c>
      <c r="B23" s="18">
        <v>2210</v>
      </c>
      <c r="C23" s="48">
        <v>0</v>
      </c>
      <c r="D23" s="48">
        <f t="shared" si="0"/>
        <v>0</v>
      </c>
    </row>
    <row r="24" spans="1:4" ht="15.75" thickBot="1" x14ac:dyDescent="0.3">
      <c r="A24" s="17" t="s">
        <v>38</v>
      </c>
      <c r="B24" s="18">
        <v>2210</v>
      </c>
      <c r="C24" s="48">
        <v>0</v>
      </c>
      <c r="D24" s="48">
        <f t="shared" si="0"/>
        <v>0</v>
      </c>
    </row>
    <row r="25" spans="1:4" s="42" customFormat="1" ht="15.75" thickBot="1" x14ac:dyDescent="0.3">
      <c r="A25" s="40" t="s">
        <v>7</v>
      </c>
      <c r="B25" s="41">
        <v>2220</v>
      </c>
      <c r="C25" s="56">
        <v>0</v>
      </c>
      <c r="D25" s="56">
        <f t="shared" si="0"/>
        <v>0</v>
      </c>
    </row>
    <row r="26" spans="1:4" s="39" customFormat="1" ht="15.75" thickBot="1" x14ac:dyDescent="0.3">
      <c r="A26" s="14" t="s">
        <v>8</v>
      </c>
      <c r="B26" s="15">
        <v>2240</v>
      </c>
      <c r="C26" s="44">
        <f>C27+C28+C29+C30+C31+C32+C33+C34+C35+C36+C37+C38+C39+C40+C41+C42+C43</f>
        <v>3260</v>
      </c>
      <c r="D26" s="44">
        <f t="shared" si="0"/>
        <v>3260</v>
      </c>
    </row>
    <row r="27" spans="1:4" ht="15.75" thickBot="1" x14ac:dyDescent="0.3">
      <c r="A27" s="10" t="s">
        <v>35</v>
      </c>
      <c r="B27" s="7">
        <v>2240</v>
      </c>
      <c r="C27" s="45">
        <v>0</v>
      </c>
      <c r="D27" s="45">
        <f t="shared" si="0"/>
        <v>0</v>
      </c>
    </row>
    <row r="28" spans="1:4" ht="15.75" thickBot="1" x14ac:dyDescent="0.3">
      <c r="A28" s="10" t="s">
        <v>10</v>
      </c>
      <c r="B28" s="7">
        <v>2240</v>
      </c>
      <c r="C28" s="45">
        <v>0</v>
      </c>
      <c r="D28" s="45">
        <f t="shared" si="0"/>
        <v>0</v>
      </c>
    </row>
    <row r="29" spans="1:4" ht="15.75" thickBot="1" x14ac:dyDescent="0.3">
      <c r="A29" s="12" t="s">
        <v>82</v>
      </c>
      <c r="B29" s="11">
        <v>2240</v>
      </c>
      <c r="C29" s="45">
        <f>515</f>
        <v>515</v>
      </c>
      <c r="D29" s="45">
        <f t="shared" si="0"/>
        <v>515</v>
      </c>
    </row>
    <row r="30" spans="1:4" ht="15.75" thickBot="1" x14ac:dyDescent="0.3">
      <c r="A30" s="12" t="s">
        <v>31</v>
      </c>
      <c r="B30" s="11">
        <v>2240</v>
      </c>
      <c r="C30" s="45">
        <v>0</v>
      </c>
      <c r="D30" s="45">
        <f t="shared" si="0"/>
        <v>0</v>
      </c>
    </row>
    <row r="31" spans="1:4" ht="15.75" thickBot="1" x14ac:dyDescent="0.3">
      <c r="A31" s="12" t="s">
        <v>32</v>
      </c>
      <c r="B31" s="11">
        <v>2240</v>
      </c>
      <c r="C31" s="45">
        <v>0</v>
      </c>
      <c r="D31" s="45">
        <f t="shared" si="0"/>
        <v>0</v>
      </c>
    </row>
    <row r="32" spans="1:4" ht="15.75" thickBot="1" x14ac:dyDescent="0.3">
      <c r="A32" s="12" t="s">
        <v>33</v>
      </c>
      <c r="B32" s="11">
        <v>2240</v>
      </c>
      <c r="C32" s="45">
        <v>0</v>
      </c>
      <c r="D32" s="45">
        <f t="shared" si="0"/>
        <v>0</v>
      </c>
    </row>
    <row r="33" spans="1:4" ht="15.75" thickBot="1" x14ac:dyDescent="0.3">
      <c r="A33" s="12" t="s">
        <v>34</v>
      </c>
      <c r="B33" s="11">
        <v>2240</v>
      </c>
      <c r="C33" s="45">
        <v>0</v>
      </c>
      <c r="D33" s="45">
        <f t="shared" si="0"/>
        <v>0</v>
      </c>
    </row>
    <row r="34" spans="1:4" ht="15.75" thickBot="1" x14ac:dyDescent="0.3">
      <c r="A34" s="10" t="s">
        <v>16</v>
      </c>
      <c r="B34" s="7">
        <v>2240</v>
      </c>
      <c r="C34" s="45">
        <v>0</v>
      </c>
      <c r="D34" s="45">
        <f t="shared" si="0"/>
        <v>0</v>
      </c>
    </row>
    <row r="35" spans="1:4" ht="15.75" thickBot="1" x14ac:dyDescent="0.3">
      <c r="A35" s="10" t="s">
        <v>21</v>
      </c>
      <c r="B35" s="7">
        <v>2240</v>
      </c>
      <c r="C35" s="45">
        <v>0</v>
      </c>
      <c r="D35" s="45">
        <f t="shared" si="0"/>
        <v>0</v>
      </c>
    </row>
    <row r="36" spans="1:4" s="74" customFormat="1" ht="15.75" customHeight="1" thickBot="1" x14ac:dyDescent="0.3">
      <c r="A36" s="10" t="s">
        <v>83</v>
      </c>
      <c r="B36" s="7">
        <v>2240</v>
      </c>
      <c r="C36" s="45">
        <v>1330</v>
      </c>
      <c r="D36" s="45">
        <f t="shared" si="0"/>
        <v>1330</v>
      </c>
    </row>
    <row r="37" spans="1:4" ht="15.75" thickBot="1" x14ac:dyDescent="0.3">
      <c r="A37" s="10" t="s">
        <v>18</v>
      </c>
      <c r="B37" s="7">
        <v>2240</v>
      </c>
      <c r="C37" s="45">
        <v>0</v>
      </c>
      <c r="D37" s="45">
        <f t="shared" si="0"/>
        <v>0</v>
      </c>
    </row>
    <row r="38" spans="1:4" ht="15.75" thickBot="1" x14ac:dyDescent="0.3">
      <c r="A38" s="10" t="s">
        <v>12</v>
      </c>
      <c r="B38" s="7">
        <v>2240</v>
      </c>
      <c r="C38" s="45">
        <f>515+900</f>
        <v>1415</v>
      </c>
      <c r="D38" s="45">
        <f t="shared" si="0"/>
        <v>1415</v>
      </c>
    </row>
    <row r="39" spans="1:4" ht="15.75" thickBot="1" x14ac:dyDescent="0.3">
      <c r="A39" s="10" t="s">
        <v>36</v>
      </c>
      <c r="B39" s="7">
        <v>2240</v>
      </c>
      <c r="C39" s="45">
        <v>0</v>
      </c>
      <c r="D39" s="45">
        <f t="shared" si="0"/>
        <v>0</v>
      </c>
    </row>
    <row r="40" spans="1:4" s="54" customFormat="1" ht="16.5" thickBot="1" x14ac:dyDescent="0.3">
      <c r="A40" s="10" t="s">
        <v>43</v>
      </c>
      <c r="B40" s="55">
        <v>2240</v>
      </c>
      <c r="C40" s="65">
        <v>0</v>
      </c>
      <c r="D40" s="65">
        <f t="shared" si="0"/>
        <v>0</v>
      </c>
    </row>
    <row r="41" spans="1:4" s="42" customFormat="1" ht="15.75" thickBot="1" x14ac:dyDescent="0.3">
      <c r="A41" s="10" t="s">
        <v>42</v>
      </c>
      <c r="B41" s="51">
        <v>2240</v>
      </c>
      <c r="C41" s="52">
        <v>0</v>
      </c>
      <c r="D41" s="52">
        <f t="shared" si="0"/>
        <v>0</v>
      </c>
    </row>
    <row r="42" spans="1:4" ht="15.75" thickBot="1" x14ac:dyDescent="0.3">
      <c r="A42" s="10" t="s">
        <v>39</v>
      </c>
      <c r="B42" s="11">
        <v>2240</v>
      </c>
      <c r="C42" s="45">
        <v>0</v>
      </c>
      <c r="D42" s="45">
        <f t="shared" si="0"/>
        <v>0</v>
      </c>
    </row>
    <row r="43" spans="1:4" ht="15.75" thickBot="1" x14ac:dyDescent="0.3">
      <c r="A43" s="10" t="s">
        <v>9</v>
      </c>
      <c r="B43" s="7">
        <v>2240</v>
      </c>
      <c r="C43" s="66">
        <v>0</v>
      </c>
      <c r="D43" s="66">
        <f t="shared" si="0"/>
        <v>0</v>
      </c>
    </row>
    <row r="44" spans="1:4" s="39" customFormat="1" ht="15.75" thickBot="1" x14ac:dyDescent="0.3">
      <c r="A44" s="14" t="s">
        <v>23</v>
      </c>
      <c r="B44" s="15">
        <v>2270</v>
      </c>
      <c r="C44" s="44">
        <f>C45+C46+C47+C48+C49</f>
        <v>222388.18</v>
      </c>
      <c r="D44" s="44">
        <f t="shared" si="0"/>
        <v>222388.18</v>
      </c>
    </row>
    <row r="45" spans="1:4" ht="15.75" thickBot="1" x14ac:dyDescent="0.3">
      <c r="A45" s="10" t="s">
        <v>13</v>
      </c>
      <c r="B45" s="7">
        <v>2271</v>
      </c>
      <c r="C45" s="43">
        <v>0</v>
      </c>
      <c r="D45" s="43">
        <f t="shared" si="0"/>
        <v>0</v>
      </c>
    </row>
    <row r="46" spans="1:4" ht="15.75" thickBot="1" x14ac:dyDescent="0.3">
      <c r="A46" s="10" t="s">
        <v>14</v>
      </c>
      <c r="B46" s="7">
        <v>2272</v>
      </c>
      <c r="C46" s="43">
        <v>1320.05</v>
      </c>
      <c r="D46" s="43">
        <f t="shared" si="0"/>
        <v>1320.05</v>
      </c>
    </row>
    <row r="47" spans="1:4" ht="15.75" thickBot="1" x14ac:dyDescent="0.3">
      <c r="A47" s="10" t="s">
        <v>15</v>
      </c>
      <c r="B47" s="7">
        <v>2273</v>
      </c>
      <c r="C47" s="43">
        <v>221068.13</v>
      </c>
      <c r="D47" s="43">
        <f t="shared" si="0"/>
        <v>221068.13</v>
      </c>
    </row>
    <row r="48" spans="1:4" ht="15.75" thickBot="1" x14ac:dyDescent="0.3">
      <c r="A48" s="10" t="s">
        <v>17</v>
      </c>
      <c r="B48" s="7">
        <v>2274</v>
      </c>
      <c r="C48" s="43">
        <v>0</v>
      </c>
      <c r="D48" s="43">
        <f t="shared" si="0"/>
        <v>0</v>
      </c>
    </row>
    <row r="49" spans="1:4" ht="15.75" thickBot="1" x14ac:dyDescent="0.3">
      <c r="A49" s="10" t="s">
        <v>11</v>
      </c>
      <c r="B49" s="7">
        <v>2275</v>
      </c>
      <c r="C49" s="45">
        <v>0</v>
      </c>
      <c r="D49" s="45">
        <f t="shared" si="0"/>
        <v>0</v>
      </c>
    </row>
    <row r="50" spans="1:4" s="36" customFormat="1" ht="15.75" thickBot="1" x14ac:dyDescent="0.3">
      <c r="A50" s="37" t="s">
        <v>19</v>
      </c>
      <c r="B50" s="38">
        <v>2700</v>
      </c>
      <c r="C50" s="49">
        <v>0</v>
      </c>
      <c r="D50" s="49">
        <f t="shared" si="0"/>
        <v>0</v>
      </c>
    </row>
    <row r="51" spans="1:4" ht="15.75" thickBot="1" x14ac:dyDescent="0.3">
      <c r="A51" s="10" t="s">
        <v>20</v>
      </c>
      <c r="B51" s="7">
        <v>2730</v>
      </c>
      <c r="C51" s="43">
        <v>0</v>
      </c>
      <c r="D51" s="43">
        <f t="shared" si="0"/>
        <v>0</v>
      </c>
    </row>
    <row r="52" spans="1:4" s="28" customFormat="1" ht="15.75" thickBot="1" x14ac:dyDescent="0.3">
      <c r="A52" s="29" t="s">
        <v>22</v>
      </c>
      <c r="B52" s="30">
        <v>3000</v>
      </c>
      <c r="C52" s="67">
        <v>0</v>
      </c>
      <c r="D52" s="67">
        <f t="shared" si="0"/>
        <v>0</v>
      </c>
    </row>
    <row r="53" spans="1:4" s="39" customFormat="1" ht="15.75" thickBot="1" x14ac:dyDescent="0.3">
      <c r="A53" s="14" t="s">
        <v>24</v>
      </c>
      <c r="B53" s="15">
        <v>3100</v>
      </c>
      <c r="C53" s="68">
        <f>C54+C55+C56+C57+C58+C59</f>
        <v>0</v>
      </c>
      <c r="D53" s="68">
        <f t="shared" si="0"/>
        <v>0</v>
      </c>
    </row>
    <row r="54" spans="1:4" ht="15.75" thickBot="1" x14ac:dyDescent="0.3">
      <c r="A54" s="10" t="s">
        <v>25</v>
      </c>
      <c r="B54" s="7">
        <v>3110</v>
      </c>
      <c r="C54" s="43">
        <v>0</v>
      </c>
      <c r="D54" s="43">
        <f t="shared" si="0"/>
        <v>0</v>
      </c>
    </row>
    <row r="55" spans="1:4" ht="15.75" thickBot="1" x14ac:dyDescent="0.3">
      <c r="A55" s="17" t="s">
        <v>36</v>
      </c>
      <c r="B55" s="7">
        <v>3110</v>
      </c>
      <c r="C55" s="43">
        <v>0</v>
      </c>
      <c r="D55" s="43">
        <f t="shared" si="0"/>
        <v>0</v>
      </c>
    </row>
    <row r="56" spans="1:4" ht="15.75" thickBot="1" x14ac:dyDescent="0.3">
      <c r="A56" s="17" t="s">
        <v>37</v>
      </c>
      <c r="B56" s="7">
        <v>3110</v>
      </c>
      <c r="C56" s="43">
        <v>0</v>
      </c>
      <c r="D56" s="43">
        <f t="shared" si="0"/>
        <v>0</v>
      </c>
    </row>
    <row r="57" spans="1:4" ht="15.75" thickBot="1" x14ac:dyDescent="0.3">
      <c r="A57" s="17" t="s">
        <v>38</v>
      </c>
      <c r="B57" s="7">
        <v>3110</v>
      </c>
      <c r="C57" s="43">
        <v>0</v>
      </c>
      <c r="D57" s="43">
        <f t="shared" si="0"/>
        <v>0</v>
      </c>
    </row>
    <row r="58" spans="1:4" ht="15.75" thickBot="1" x14ac:dyDescent="0.3">
      <c r="A58" s="10" t="s">
        <v>26</v>
      </c>
      <c r="B58" s="7">
        <v>3120</v>
      </c>
      <c r="C58" s="43">
        <v>0</v>
      </c>
      <c r="D58" s="43">
        <f t="shared" si="0"/>
        <v>0</v>
      </c>
    </row>
    <row r="59" spans="1:4" ht="15.75" thickBot="1" x14ac:dyDescent="0.3">
      <c r="A59" s="10" t="s">
        <v>27</v>
      </c>
      <c r="B59" s="7">
        <v>3130</v>
      </c>
      <c r="C59" s="43">
        <v>0</v>
      </c>
      <c r="D59" s="43">
        <f t="shared" si="0"/>
        <v>0</v>
      </c>
    </row>
    <row r="60" spans="1:4" ht="18" x14ac:dyDescent="0.25">
      <c r="A60" s="8"/>
      <c r="C60" s="70"/>
      <c r="D60" s="70"/>
    </row>
    <row r="61" spans="1:4" ht="15" customHeight="1" x14ac:dyDescent="0.25">
      <c r="C61" s="70"/>
      <c r="D61" s="70"/>
    </row>
    <row r="62" spans="1:4" ht="15" customHeight="1" x14ac:dyDescent="0.25">
      <c r="C62" s="70"/>
      <c r="D62" s="70"/>
    </row>
    <row r="67" s="16" customFormat="1" x14ac:dyDescent="0.25"/>
    <row r="68" s="16" customFormat="1" x14ac:dyDescent="0.25"/>
    <row r="69" s="16" customFormat="1" x14ac:dyDescent="0.25"/>
    <row r="105" s="16" customFormat="1" x14ac:dyDescent="0.25"/>
    <row r="106" s="16" customFormat="1" x14ac:dyDescent="0.25"/>
    <row r="107" s="16" customFormat="1" x14ac:dyDescent="0.25"/>
    <row r="143" s="16" customFormat="1" x14ac:dyDescent="0.25"/>
    <row r="144" s="16" customFormat="1" x14ac:dyDescent="0.25"/>
    <row r="145" s="16" customFormat="1" x14ac:dyDescent="0.25"/>
    <row r="181" s="16" customFormat="1" x14ac:dyDescent="0.25"/>
    <row r="182" s="16" customFormat="1" x14ac:dyDescent="0.25"/>
    <row r="183" s="16" customFormat="1" x14ac:dyDescent="0.25"/>
    <row r="219" s="16" customFormat="1" x14ac:dyDescent="0.25"/>
    <row r="220" s="16" customFormat="1" x14ac:dyDescent="0.25"/>
    <row r="221" s="16" customFormat="1" x14ac:dyDescent="0.25"/>
    <row r="257" s="16" customFormat="1" x14ac:dyDescent="0.25"/>
    <row r="258" s="16" customFormat="1" x14ac:dyDescent="0.25"/>
    <row r="259" s="16" customFormat="1" x14ac:dyDescent="0.25"/>
    <row r="295" s="16" customFormat="1" x14ac:dyDescent="0.25"/>
    <row r="296" s="16" customFormat="1" x14ac:dyDescent="0.25"/>
    <row r="297" s="16" customFormat="1" x14ac:dyDescent="0.25"/>
    <row r="333" s="16" customFormat="1" x14ac:dyDescent="0.25"/>
    <row r="334" s="16" customFormat="1" x14ac:dyDescent="0.25"/>
    <row r="335" s="16" customFormat="1" x14ac:dyDescent="0.25"/>
    <row r="371" s="16" customFormat="1" x14ac:dyDescent="0.25"/>
    <row r="372" s="16" customFormat="1" x14ac:dyDescent="0.25"/>
    <row r="373" s="16" customFormat="1" x14ac:dyDescent="0.25"/>
    <row r="409" s="16" customFormat="1" x14ac:dyDescent="0.25"/>
    <row r="410" s="16" customFormat="1" x14ac:dyDescent="0.25"/>
    <row r="411" s="16" customFormat="1" x14ac:dyDescent="0.25"/>
    <row r="447" s="16" customFormat="1" x14ac:dyDescent="0.25"/>
    <row r="448" s="16" customFormat="1" x14ac:dyDescent="0.25"/>
    <row r="449" s="16" customFormat="1" x14ac:dyDescent="0.25"/>
  </sheetData>
  <mergeCells count="6">
    <mergeCell ref="A1:D1"/>
    <mergeCell ref="A2:D2"/>
    <mergeCell ref="A3:D3"/>
    <mergeCell ref="B5:D5"/>
    <mergeCell ref="A12:D12"/>
    <mergeCell ref="B9:D9"/>
  </mergeCells>
  <pageMargins left="0.70866141732283472" right="0.70866141732283472" top="0.55118110236220474" bottom="0.35433070866141736" header="0" footer="0"/>
  <pageSetup paperSize="9" scale="7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449"/>
  <sheetViews>
    <sheetView view="pageBreakPreview" topLeftCell="A34" zoomScaleNormal="70" zoomScaleSheetLayoutView="100" workbookViewId="0">
      <selection activeCell="F15" sqref="F15"/>
    </sheetView>
  </sheetViews>
  <sheetFormatPr defaultColWidth="14.42578125" defaultRowHeight="15" customHeight="1" x14ac:dyDescent="0.25"/>
  <cols>
    <col min="1" max="1" width="57.85546875" style="57" customWidth="1"/>
    <col min="2" max="2" width="10.85546875" style="57" customWidth="1"/>
    <col min="3" max="4" width="17.42578125" style="57" customWidth="1"/>
    <col min="5" max="16384" width="14.42578125" style="57"/>
  </cols>
  <sheetData>
    <row r="1" spans="1:4" x14ac:dyDescent="0.25">
      <c r="A1" s="78" t="s">
        <v>0</v>
      </c>
      <c r="B1" s="77"/>
      <c r="C1" s="77"/>
      <c r="D1" s="77"/>
    </row>
    <row r="2" spans="1:4" x14ac:dyDescent="0.25">
      <c r="A2" s="78" t="s">
        <v>45</v>
      </c>
      <c r="B2" s="77"/>
      <c r="C2" s="77"/>
      <c r="D2" s="77"/>
    </row>
    <row r="3" spans="1:4" x14ac:dyDescent="0.25">
      <c r="A3" s="78" t="s">
        <v>44</v>
      </c>
      <c r="B3" s="77"/>
      <c r="C3" s="77"/>
      <c r="D3" s="77"/>
    </row>
    <row r="4" spans="1:4" x14ac:dyDescent="0.25">
      <c r="A4" s="1"/>
      <c r="B4" s="1"/>
      <c r="C4" s="2"/>
    </row>
    <row r="5" spans="1:4" ht="46.5" customHeight="1" x14ac:dyDescent="0.25">
      <c r="A5" s="60" t="s">
        <v>48</v>
      </c>
      <c r="B5" s="75" t="s">
        <v>67</v>
      </c>
      <c r="C5" s="75"/>
      <c r="D5" s="75"/>
    </row>
    <row r="6" spans="1:4" x14ac:dyDescent="0.25">
      <c r="A6" s="60" t="s">
        <v>49</v>
      </c>
      <c r="B6" s="59" t="s">
        <v>50</v>
      </c>
    </row>
    <row r="7" spans="1:4" x14ac:dyDescent="0.25">
      <c r="A7" s="60" t="s">
        <v>51</v>
      </c>
      <c r="B7" s="59" t="s">
        <v>52</v>
      </c>
    </row>
    <row r="8" spans="1:4" ht="25.5" x14ac:dyDescent="0.25">
      <c r="A8" s="1" t="s">
        <v>53</v>
      </c>
      <c r="B8" s="59" t="s">
        <v>54</v>
      </c>
    </row>
    <row r="9" spans="1:4" ht="38.25" x14ac:dyDescent="0.25">
      <c r="A9" s="1" t="s">
        <v>57</v>
      </c>
      <c r="B9" s="79" t="s">
        <v>58</v>
      </c>
      <c r="C9" s="79"/>
      <c r="D9" s="79"/>
    </row>
    <row r="10" spans="1:4" x14ac:dyDescent="0.25">
      <c r="A10" s="3" t="s">
        <v>46</v>
      </c>
    </row>
    <row r="11" spans="1:4" x14ac:dyDescent="0.25">
      <c r="A11" s="3" t="s">
        <v>1</v>
      </c>
    </row>
    <row r="12" spans="1:4" ht="16.5" thickBot="1" x14ac:dyDescent="0.3">
      <c r="A12" s="76"/>
      <c r="B12" s="77"/>
      <c r="C12" s="77"/>
      <c r="D12" s="77"/>
    </row>
    <row r="13" spans="1:4" ht="36.75" thickBot="1" x14ac:dyDescent="0.3">
      <c r="A13" s="6" t="s">
        <v>2</v>
      </c>
      <c r="B13" s="4" t="s">
        <v>47</v>
      </c>
      <c r="C13" s="4" t="s">
        <v>55</v>
      </c>
      <c r="D13" s="4" t="s">
        <v>56</v>
      </c>
    </row>
    <row r="14" spans="1:4" ht="15.75" thickBot="1" x14ac:dyDescent="0.3">
      <c r="A14" s="5">
        <v>1</v>
      </c>
      <c r="B14" s="9">
        <v>2</v>
      </c>
      <c r="C14" s="9">
        <v>3</v>
      </c>
      <c r="D14" s="9">
        <v>4</v>
      </c>
    </row>
    <row r="15" spans="1:4" s="33" customFormat="1" ht="15.75" thickBot="1" x14ac:dyDescent="0.3">
      <c r="A15" s="31" t="s">
        <v>3</v>
      </c>
      <c r="B15" s="32" t="s">
        <v>4</v>
      </c>
      <c r="C15" s="47">
        <f>C16+C52</f>
        <v>151040.49</v>
      </c>
      <c r="D15" s="47">
        <f>C15</f>
        <v>151040.49</v>
      </c>
    </row>
    <row r="16" spans="1:4" s="28" customFormat="1" ht="24.75" thickBot="1" x14ac:dyDescent="0.3">
      <c r="A16" s="26" t="s">
        <v>28</v>
      </c>
      <c r="B16" s="27">
        <v>2000</v>
      </c>
      <c r="C16" s="62">
        <f>C18+C26+C44</f>
        <v>151040.49</v>
      </c>
      <c r="D16" s="62">
        <f t="shared" ref="D16:D59" si="0">C16</f>
        <v>151040.49</v>
      </c>
    </row>
    <row r="17" spans="1:4" s="36" customFormat="1" ht="15.75" thickBot="1" x14ac:dyDescent="0.3">
      <c r="A17" s="34" t="s">
        <v>5</v>
      </c>
      <c r="B17" s="35">
        <v>2200</v>
      </c>
      <c r="C17" s="63">
        <f>C16</f>
        <v>151040.49</v>
      </c>
      <c r="D17" s="63">
        <f t="shared" si="0"/>
        <v>151040.49</v>
      </c>
    </row>
    <row r="18" spans="1:4" s="39" customFormat="1" ht="15.75" thickBot="1" x14ac:dyDescent="0.3">
      <c r="A18" s="19" t="s">
        <v>6</v>
      </c>
      <c r="B18" s="21">
        <v>2210</v>
      </c>
      <c r="C18" s="46">
        <f>C19+C20+C21+C22+C23+C24+C25</f>
        <v>696</v>
      </c>
      <c r="D18" s="46">
        <f t="shared" si="0"/>
        <v>696</v>
      </c>
    </row>
    <row r="19" spans="1:4" s="16" customFormat="1" ht="15.75" thickBot="1" x14ac:dyDescent="0.3">
      <c r="A19" s="20" t="s">
        <v>29</v>
      </c>
      <c r="B19" s="22">
        <v>2210</v>
      </c>
      <c r="C19" s="64">
        <v>0</v>
      </c>
      <c r="D19" s="64">
        <f t="shared" si="0"/>
        <v>0</v>
      </c>
    </row>
    <row r="20" spans="1:4" s="42" customFormat="1" ht="15.75" thickBot="1" x14ac:dyDescent="0.3">
      <c r="A20" s="40" t="s">
        <v>40</v>
      </c>
      <c r="B20" s="41">
        <v>2210</v>
      </c>
      <c r="C20" s="56">
        <v>696</v>
      </c>
      <c r="D20" s="56">
        <f t="shared" si="0"/>
        <v>696</v>
      </c>
    </row>
    <row r="21" spans="1:4" s="42" customFormat="1" ht="15.75" thickBot="1" x14ac:dyDescent="0.3">
      <c r="A21" s="40" t="s">
        <v>41</v>
      </c>
      <c r="B21" s="41">
        <v>2210</v>
      </c>
      <c r="C21" s="56">
        <v>0</v>
      </c>
      <c r="D21" s="56">
        <f t="shared" si="0"/>
        <v>0</v>
      </c>
    </row>
    <row r="22" spans="1:4" ht="15.75" thickBot="1" x14ac:dyDescent="0.3">
      <c r="A22" s="17" t="s">
        <v>36</v>
      </c>
      <c r="B22" s="18">
        <v>2210</v>
      </c>
      <c r="C22" s="48">
        <v>0</v>
      </c>
      <c r="D22" s="48">
        <f t="shared" si="0"/>
        <v>0</v>
      </c>
    </row>
    <row r="23" spans="1:4" ht="15.75" thickBot="1" x14ac:dyDescent="0.3">
      <c r="A23" s="17" t="s">
        <v>37</v>
      </c>
      <c r="B23" s="18">
        <v>2210</v>
      </c>
      <c r="C23" s="48">
        <v>0</v>
      </c>
      <c r="D23" s="48">
        <f t="shared" si="0"/>
        <v>0</v>
      </c>
    </row>
    <row r="24" spans="1:4" ht="15.75" thickBot="1" x14ac:dyDescent="0.3">
      <c r="A24" s="17" t="s">
        <v>38</v>
      </c>
      <c r="B24" s="18">
        <v>2210</v>
      </c>
      <c r="C24" s="48">
        <v>0</v>
      </c>
      <c r="D24" s="48">
        <f t="shared" si="0"/>
        <v>0</v>
      </c>
    </row>
    <row r="25" spans="1:4" s="42" customFormat="1" ht="15.75" thickBot="1" x14ac:dyDescent="0.3">
      <c r="A25" s="40" t="s">
        <v>7</v>
      </c>
      <c r="B25" s="41">
        <v>2220</v>
      </c>
      <c r="C25" s="56">
        <v>0</v>
      </c>
      <c r="D25" s="56">
        <f t="shared" si="0"/>
        <v>0</v>
      </c>
    </row>
    <row r="26" spans="1:4" s="39" customFormat="1" ht="15.75" thickBot="1" x14ac:dyDescent="0.3">
      <c r="A26" s="14" t="s">
        <v>8</v>
      </c>
      <c r="B26" s="15">
        <v>2240</v>
      </c>
      <c r="C26" s="44">
        <f>C27+C28+C29+C30+C31+C32+C33+C34+C35+C36+C37+C38+C39+C40+C41+C42+C43</f>
        <v>6881.25</v>
      </c>
      <c r="D26" s="44">
        <f t="shared" si="0"/>
        <v>6881.25</v>
      </c>
    </row>
    <row r="27" spans="1:4" ht="15.75" thickBot="1" x14ac:dyDescent="0.3">
      <c r="A27" s="10" t="s">
        <v>35</v>
      </c>
      <c r="B27" s="7">
        <v>2240</v>
      </c>
      <c r="C27" s="45">
        <v>0</v>
      </c>
      <c r="D27" s="45">
        <f t="shared" si="0"/>
        <v>0</v>
      </c>
    </row>
    <row r="28" spans="1:4" ht="15.75" thickBot="1" x14ac:dyDescent="0.3">
      <c r="A28" s="10" t="s">
        <v>10</v>
      </c>
      <c r="B28" s="7">
        <v>2240</v>
      </c>
      <c r="C28" s="45">
        <v>0</v>
      </c>
      <c r="D28" s="45">
        <f t="shared" si="0"/>
        <v>0</v>
      </c>
    </row>
    <row r="29" spans="1:4" ht="15.75" thickBot="1" x14ac:dyDescent="0.3">
      <c r="A29" s="12" t="s">
        <v>82</v>
      </c>
      <c r="B29" s="11">
        <v>2240</v>
      </c>
      <c r="C29" s="45">
        <v>0</v>
      </c>
      <c r="D29" s="45">
        <f t="shared" si="0"/>
        <v>0</v>
      </c>
    </row>
    <row r="30" spans="1:4" ht="15.75" thickBot="1" x14ac:dyDescent="0.3">
      <c r="A30" s="12" t="s">
        <v>31</v>
      </c>
      <c r="B30" s="11">
        <v>2240</v>
      </c>
      <c r="C30" s="45">
        <f>4166.25</f>
        <v>4166.25</v>
      </c>
      <c r="D30" s="45">
        <f t="shared" si="0"/>
        <v>4166.25</v>
      </c>
    </row>
    <row r="31" spans="1:4" ht="15.75" thickBot="1" x14ac:dyDescent="0.3">
      <c r="A31" s="12" t="s">
        <v>32</v>
      </c>
      <c r="B31" s="11">
        <v>2240</v>
      </c>
      <c r="C31" s="45">
        <v>0</v>
      </c>
      <c r="D31" s="45">
        <f t="shared" si="0"/>
        <v>0</v>
      </c>
    </row>
    <row r="32" spans="1:4" ht="15.75" thickBot="1" x14ac:dyDescent="0.3">
      <c r="A32" s="12" t="s">
        <v>33</v>
      </c>
      <c r="B32" s="11">
        <v>2240</v>
      </c>
      <c r="C32" s="45">
        <v>0</v>
      </c>
      <c r="D32" s="45">
        <f t="shared" si="0"/>
        <v>0</v>
      </c>
    </row>
    <row r="33" spans="1:4" ht="15.75" thickBot="1" x14ac:dyDescent="0.3">
      <c r="A33" s="12" t="s">
        <v>34</v>
      </c>
      <c r="B33" s="11">
        <v>2240</v>
      </c>
      <c r="C33" s="45">
        <v>0</v>
      </c>
      <c r="D33" s="45">
        <f t="shared" si="0"/>
        <v>0</v>
      </c>
    </row>
    <row r="34" spans="1:4" ht="15.75" thickBot="1" x14ac:dyDescent="0.3">
      <c r="A34" s="10" t="s">
        <v>16</v>
      </c>
      <c r="B34" s="7">
        <v>2240</v>
      </c>
      <c r="C34" s="45">
        <v>0</v>
      </c>
      <c r="D34" s="45">
        <f t="shared" si="0"/>
        <v>0</v>
      </c>
    </row>
    <row r="35" spans="1:4" ht="15.75" thickBot="1" x14ac:dyDescent="0.3">
      <c r="A35" s="10" t="s">
        <v>21</v>
      </c>
      <c r="B35" s="7">
        <v>2240</v>
      </c>
      <c r="C35" s="45">
        <v>0</v>
      </c>
      <c r="D35" s="45">
        <f t="shared" si="0"/>
        <v>0</v>
      </c>
    </row>
    <row r="36" spans="1:4" s="74" customFormat="1" ht="15.75" customHeight="1" thickBot="1" x14ac:dyDescent="0.3">
      <c r="A36" s="10" t="s">
        <v>83</v>
      </c>
      <c r="B36" s="7">
        <v>2240</v>
      </c>
      <c r="C36" s="45">
        <v>1330</v>
      </c>
      <c r="D36" s="45">
        <f t="shared" si="0"/>
        <v>1330</v>
      </c>
    </row>
    <row r="37" spans="1:4" ht="15.75" thickBot="1" x14ac:dyDescent="0.3">
      <c r="A37" s="10" t="s">
        <v>18</v>
      </c>
      <c r="B37" s="7">
        <v>2240</v>
      </c>
      <c r="C37" s="45">
        <v>0</v>
      </c>
      <c r="D37" s="45">
        <f t="shared" si="0"/>
        <v>0</v>
      </c>
    </row>
    <row r="38" spans="1:4" ht="15.75" thickBot="1" x14ac:dyDescent="0.3">
      <c r="A38" s="10" t="s">
        <v>12</v>
      </c>
      <c r="B38" s="7">
        <v>2240</v>
      </c>
      <c r="C38" s="45">
        <f>515+580+290</f>
        <v>1385</v>
      </c>
      <c r="D38" s="45">
        <f t="shared" si="0"/>
        <v>1385</v>
      </c>
    </row>
    <row r="39" spans="1:4" ht="15.75" thickBot="1" x14ac:dyDescent="0.3">
      <c r="A39" s="10" t="s">
        <v>36</v>
      </c>
      <c r="B39" s="7">
        <v>2240</v>
      </c>
      <c r="C39" s="45">
        <v>0</v>
      </c>
      <c r="D39" s="45">
        <f t="shared" si="0"/>
        <v>0</v>
      </c>
    </row>
    <row r="40" spans="1:4" s="54" customFormat="1" ht="16.5" thickBot="1" x14ac:dyDescent="0.3">
      <c r="A40" s="10" t="s">
        <v>43</v>
      </c>
      <c r="B40" s="55">
        <v>2240</v>
      </c>
      <c r="C40" s="65">
        <v>0</v>
      </c>
      <c r="D40" s="65">
        <f t="shared" si="0"/>
        <v>0</v>
      </c>
    </row>
    <row r="41" spans="1:4" s="42" customFormat="1" ht="15.75" thickBot="1" x14ac:dyDescent="0.3">
      <c r="A41" s="10" t="s">
        <v>42</v>
      </c>
      <c r="B41" s="51">
        <v>2240</v>
      </c>
      <c r="C41" s="52">
        <v>0</v>
      </c>
      <c r="D41" s="52">
        <f t="shared" si="0"/>
        <v>0</v>
      </c>
    </row>
    <row r="42" spans="1:4" ht="15.75" thickBot="1" x14ac:dyDescent="0.3">
      <c r="A42" s="10" t="s">
        <v>39</v>
      </c>
      <c r="B42" s="11">
        <v>2240</v>
      </c>
      <c r="C42" s="45">
        <v>0</v>
      </c>
      <c r="D42" s="45">
        <f t="shared" si="0"/>
        <v>0</v>
      </c>
    </row>
    <row r="43" spans="1:4" ht="15.75" thickBot="1" x14ac:dyDescent="0.3">
      <c r="A43" s="10" t="s">
        <v>9</v>
      </c>
      <c r="B43" s="7">
        <v>2240</v>
      </c>
      <c r="C43" s="66">
        <v>0</v>
      </c>
      <c r="D43" s="66">
        <f t="shared" si="0"/>
        <v>0</v>
      </c>
    </row>
    <row r="44" spans="1:4" s="39" customFormat="1" ht="15.75" thickBot="1" x14ac:dyDescent="0.3">
      <c r="A44" s="14" t="s">
        <v>23</v>
      </c>
      <c r="B44" s="15">
        <v>2270</v>
      </c>
      <c r="C44" s="44">
        <f>C45+C46+C47+C48+C49</f>
        <v>143463.24</v>
      </c>
      <c r="D44" s="44">
        <f t="shared" si="0"/>
        <v>143463.24</v>
      </c>
    </row>
    <row r="45" spans="1:4" ht="15.75" thickBot="1" x14ac:dyDescent="0.3">
      <c r="A45" s="10" t="s">
        <v>13</v>
      </c>
      <c r="B45" s="7">
        <v>2271</v>
      </c>
      <c r="C45" s="43">
        <v>133236.28</v>
      </c>
      <c r="D45" s="43">
        <f t="shared" si="0"/>
        <v>133236.28</v>
      </c>
    </row>
    <row r="46" spans="1:4" ht="15.75" thickBot="1" x14ac:dyDescent="0.3">
      <c r="A46" s="10" t="s">
        <v>14</v>
      </c>
      <c r="B46" s="7">
        <v>2272</v>
      </c>
      <c r="C46" s="43">
        <v>2758.84</v>
      </c>
      <c r="D46" s="43">
        <f t="shared" si="0"/>
        <v>2758.84</v>
      </c>
    </row>
    <row r="47" spans="1:4" ht="15.75" thickBot="1" x14ac:dyDescent="0.3">
      <c r="A47" s="10" t="s">
        <v>15</v>
      </c>
      <c r="B47" s="7">
        <v>2273</v>
      </c>
      <c r="C47" s="43">
        <v>6771.82</v>
      </c>
      <c r="D47" s="43">
        <f t="shared" si="0"/>
        <v>6771.82</v>
      </c>
    </row>
    <row r="48" spans="1:4" ht="15.75" thickBot="1" x14ac:dyDescent="0.3">
      <c r="A48" s="10" t="s">
        <v>17</v>
      </c>
      <c r="B48" s="7">
        <v>2274</v>
      </c>
      <c r="C48" s="43">
        <v>0</v>
      </c>
      <c r="D48" s="43">
        <f t="shared" si="0"/>
        <v>0</v>
      </c>
    </row>
    <row r="49" spans="1:4" ht="15.75" thickBot="1" x14ac:dyDescent="0.3">
      <c r="A49" s="10" t="s">
        <v>11</v>
      </c>
      <c r="B49" s="7">
        <v>2275</v>
      </c>
      <c r="C49" s="45">
        <v>696.3</v>
      </c>
      <c r="D49" s="45">
        <f t="shared" si="0"/>
        <v>696.3</v>
      </c>
    </row>
    <row r="50" spans="1:4" s="36" customFormat="1" ht="15.75" thickBot="1" x14ac:dyDescent="0.3">
      <c r="A50" s="37" t="s">
        <v>19</v>
      </c>
      <c r="B50" s="38">
        <v>2700</v>
      </c>
      <c r="C50" s="49">
        <v>0</v>
      </c>
      <c r="D50" s="49">
        <f t="shared" si="0"/>
        <v>0</v>
      </c>
    </row>
    <row r="51" spans="1:4" ht="15.75" thickBot="1" x14ac:dyDescent="0.3">
      <c r="A51" s="10" t="s">
        <v>20</v>
      </c>
      <c r="B51" s="7">
        <v>2730</v>
      </c>
      <c r="C51" s="43">
        <v>0</v>
      </c>
      <c r="D51" s="43">
        <f t="shared" si="0"/>
        <v>0</v>
      </c>
    </row>
    <row r="52" spans="1:4" s="28" customFormat="1" ht="15.75" thickBot="1" x14ac:dyDescent="0.3">
      <c r="A52" s="29" t="s">
        <v>22</v>
      </c>
      <c r="B52" s="30">
        <v>3000</v>
      </c>
      <c r="C52" s="67">
        <f>C53</f>
        <v>0</v>
      </c>
      <c r="D52" s="67">
        <f t="shared" si="0"/>
        <v>0</v>
      </c>
    </row>
    <row r="53" spans="1:4" s="39" customFormat="1" ht="15.75" thickBot="1" x14ac:dyDescent="0.3">
      <c r="A53" s="14" t="s">
        <v>24</v>
      </c>
      <c r="B53" s="15">
        <v>3100</v>
      </c>
      <c r="C53" s="68">
        <f>C54+C55+C56+C57+C58+C59</f>
        <v>0</v>
      </c>
      <c r="D53" s="68">
        <f t="shared" si="0"/>
        <v>0</v>
      </c>
    </row>
    <row r="54" spans="1:4" ht="15.75" thickBot="1" x14ac:dyDescent="0.3">
      <c r="A54" s="10" t="s">
        <v>25</v>
      </c>
      <c r="B54" s="7">
        <v>3110</v>
      </c>
      <c r="C54" s="43">
        <v>0</v>
      </c>
      <c r="D54" s="43">
        <f t="shared" si="0"/>
        <v>0</v>
      </c>
    </row>
    <row r="55" spans="1:4" ht="15.75" thickBot="1" x14ac:dyDescent="0.3">
      <c r="A55" s="17" t="s">
        <v>36</v>
      </c>
      <c r="B55" s="7">
        <v>3110</v>
      </c>
      <c r="C55" s="43">
        <v>0</v>
      </c>
      <c r="D55" s="43">
        <f t="shared" si="0"/>
        <v>0</v>
      </c>
    </row>
    <row r="56" spans="1:4" ht="15.75" thickBot="1" x14ac:dyDescent="0.3">
      <c r="A56" s="17" t="s">
        <v>37</v>
      </c>
      <c r="B56" s="7">
        <v>3110</v>
      </c>
      <c r="C56" s="43">
        <v>0</v>
      </c>
      <c r="D56" s="43">
        <f t="shared" si="0"/>
        <v>0</v>
      </c>
    </row>
    <row r="57" spans="1:4" ht="15.75" thickBot="1" x14ac:dyDescent="0.3">
      <c r="A57" s="17" t="s">
        <v>38</v>
      </c>
      <c r="B57" s="7">
        <v>3110</v>
      </c>
      <c r="C57" s="43">
        <v>0</v>
      </c>
      <c r="D57" s="43">
        <f t="shared" si="0"/>
        <v>0</v>
      </c>
    </row>
    <row r="58" spans="1:4" ht="15.75" thickBot="1" x14ac:dyDescent="0.3">
      <c r="A58" s="10" t="s">
        <v>26</v>
      </c>
      <c r="B58" s="7">
        <v>3120</v>
      </c>
      <c r="C58" s="43">
        <v>0</v>
      </c>
      <c r="D58" s="43">
        <f t="shared" si="0"/>
        <v>0</v>
      </c>
    </row>
    <row r="59" spans="1:4" ht="15.75" thickBot="1" x14ac:dyDescent="0.3">
      <c r="A59" s="10" t="s">
        <v>27</v>
      </c>
      <c r="B59" s="7">
        <v>3130</v>
      </c>
      <c r="C59" s="43">
        <v>0</v>
      </c>
      <c r="D59" s="43">
        <f t="shared" si="0"/>
        <v>0</v>
      </c>
    </row>
    <row r="60" spans="1:4" ht="18" x14ac:dyDescent="0.25">
      <c r="A60" s="8"/>
      <c r="C60" s="70"/>
      <c r="D60" s="70"/>
    </row>
    <row r="61" spans="1:4" ht="15" customHeight="1" x14ac:dyDescent="0.25">
      <c r="C61" s="70"/>
      <c r="D61" s="70"/>
    </row>
    <row r="62" spans="1:4" ht="15" customHeight="1" x14ac:dyDescent="0.25">
      <c r="C62" s="70"/>
      <c r="D62" s="70"/>
    </row>
    <row r="63" spans="1:4" ht="15" customHeight="1" x14ac:dyDescent="0.25">
      <c r="C63" s="70"/>
      <c r="D63" s="70"/>
    </row>
    <row r="67" s="16" customFormat="1" x14ac:dyDescent="0.25"/>
    <row r="68" s="16" customFormat="1" x14ac:dyDescent="0.25"/>
    <row r="69" s="16" customFormat="1" x14ac:dyDescent="0.25"/>
    <row r="105" s="16" customFormat="1" x14ac:dyDescent="0.25"/>
    <row r="106" s="16" customFormat="1" x14ac:dyDescent="0.25"/>
    <row r="107" s="16" customFormat="1" x14ac:dyDescent="0.25"/>
    <row r="143" s="16" customFormat="1" x14ac:dyDescent="0.25"/>
    <row r="144" s="16" customFormat="1" x14ac:dyDescent="0.25"/>
    <row r="145" s="16" customFormat="1" x14ac:dyDescent="0.25"/>
    <row r="181" s="16" customFormat="1" x14ac:dyDescent="0.25"/>
    <row r="182" s="16" customFormat="1" x14ac:dyDescent="0.25"/>
    <row r="183" s="16" customFormat="1" x14ac:dyDescent="0.25"/>
    <row r="219" s="16" customFormat="1" x14ac:dyDescent="0.25"/>
    <row r="220" s="16" customFormat="1" x14ac:dyDescent="0.25"/>
    <row r="221" s="16" customFormat="1" x14ac:dyDescent="0.25"/>
    <row r="257" s="16" customFormat="1" x14ac:dyDescent="0.25"/>
    <row r="258" s="16" customFormat="1" x14ac:dyDescent="0.25"/>
    <row r="259" s="16" customFormat="1" x14ac:dyDescent="0.25"/>
    <row r="295" s="16" customFormat="1" x14ac:dyDescent="0.25"/>
    <row r="296" s="16" customFormat="1" x14ac:dyDescent="0.25"/>
    <row r="297" s="16" customFormat="1" x14ac:dyDescent="0.25"/>
    <row r="333" s="16" customFormat="1" x14ac:dyDescent="0.25"/>
    <row r="334" s="16" customFormat="1" x14ac:dyDescent="0.25"/>
    <row r="335" s="16" customFormat="1" x14ac:dyDescent="0.25"/>
    <row r="371" s="16" customFormat="1" x14ac:dyDescent="0.25"/>
    <row r="372" s="16" customFormat="1" x14ac:dyDescent="0.25"/>
    <row r="373" s="16" customFormat="1" x14ac:dyDescent="0.25"/>
    <row r="409" s="16" customFormat="1" x14ac:dyDescent="0.25"/>
    <row r="410" s="16" customFormat="1" x14ac:dyDescent="0.25"/>
    <row r="411" s="16" customFormat="1" x14ac:dyDescent="0.25"/>
    <row r="447" s="16" customFormat="1" x14ac:dyDescent="0.25"/>
    <row r="448" s="16" customFormat="1" x14ac:dyDescent="0.25"/>
    <row r="449" s="16" customFormat="1" x14ac:dyDescent="0.25"/>
  </sheetData>
  <mergeCells count="6">
    <mergeCell ref="A1:D1"/>
    <mergeCell ref="A2:D2"/>
    <mergeCell ref="A3:D3"/>
    <mergeCell ref="B5:D5"/>
    <mergeCell ref="A12:D12"/>
    <mergeCell ref="B9:D9"/>
  </mergeCells>
  <pageMargins left="0.70866141732283472" right="0.70866141732283472" top="0.55118110236220474" bottom="0.35433070866141736" header="0" footer="0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23</vt:i4>
      </vt:variant>
    </vt:vector>
  </HeadingPairs>
  <TitlesOfParts>
    <vt:vector size="46" baseType="lpstr">
      <vt:lpstr>4</vt:lpstr>
      <vt:lpstr>12</vt:lpstr>
      <vt:lpstr>18</vt:lpstr>
      <vt:lpstr>19</vt:lpstr>
      <vt:lpstr>34</vt:lpstr>
      <vt:lpstr>42</vt:lpstr>
      <vt:lpstr>52</vt:lpstr>
      <vt:lpstr>53</vt:lpstr>
      <vt:lpstr>55</vt:lpstr>
      <vt:lpstr>60</vt:lpstr>
      <vt:lpstr>63</vt:lpstr>
      <vt:lpstr>64</vt:lpstr>
      <vt:lpstr>65</vt:lpstr>
      <vt:lpstr>77</vt:lpstr>
      <vt:lpstr>93</vt:lpstr>
      <vt:lpstr>95</vt:lpstr>
      <vt:lpstr>101</vt:lpstr>
      <vt:lpstr>111</vt:lpstr>
      <vt:lpstr>Вибір</vt:lpstr>
      <vt:lpstr>Мрія</vt:lpstr>
      <vt:lpstr>Перспектива</vt:lpstr>
      <vt:lpstr>Прогрес</vt:lpstr>
      <vt:lpstr>Світанок</vt:lpstr>
      <vt:lpstr>'101'!Область_печати</vt:lpstr>
      <vt:lpstr>'111'!Область_печати</vt:lpstr>
      <vt:lpstr>'12'!Область_печати</vt:lpstr>
      <vt:lpstr>'18'!Область_печати</vt:lpstr>
      <vt:lpstr>'19'!Область_печати</vt:lpstr>
      <vt:lpstr>'34'!Область_печати</vt:lpstr>
      <vt:lpstr>'4'!Область_печати</vt:lpstr>
      <vt:lpstr>'42'!Область_печати</vt:lpstr>
      <vt:lpstr>'52'!Область_печати</vt:lpstr>
      <vt:lpstr>'53'!Область_печати</vt:lpstr>
      <vt:lpstr>'55'!Область_печати</vt:lpstr>
      <vt:lpstr>'60'!Область_печати</vt:lpstr>
      <vt:lpstr>'63'!Область_печати</vt:lpstr>
      <vt:lpstr>'64'!Область_печати</vt:lpstr>
      <vt:lpstr>'65'!Область_печати</vt:lpstr>
      <vt:lpstr>'77'!Область_печати</vt:lpstr>
      <vt:lpstr>'93'!Область_печати</vt:lpstr>
      <vt:lpstr>'95'!Область_печати</vt:lpstr>
      <vt:lpstr>Вибір!Область_печати</vt:lpstr>
      <vt:lpstr>Мрія!Область_печати</vt:lpstr>
      <vt:lpstr>Перспектива!Область_печати</vt:lpstr>
      <vt:lpstr>Прогрес!Область_печати</vt:lpstr>
      <vt:lpstr>Світанок!Область_печати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Катя</dc:creator>
  <cp:lastModifiedBy>user</cp:lastModifiedBy>
  <cp:lastPrinted>2021-04-29T08:53:24Z</cp:lastPrinted>
  <dcterms:created xsi:type="dcterms:W3CDTF">2018-06-18T10:20:14Z</dcterms:created>
  <dcterms:modified xsi:type="dcterms:W3CDTF">2021-05-28T13:16:39Z</dcterms:modified>
</cp:coreProperties>
</file>